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Default Extension="vml" ContentType="application/vnd.openxmlformats-officedocument.vmlDrawing"/>
  <Override PartName="/xl/worksheets/sheet1.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430"/>
  <workbookPr codeName="ThisWorkbook" defaultThemeVersion="124226"/>
  <mc:AlternateContent xmlns:mc="http://schemas.openxmlformats.org/markup-compatibility/2006">
    <mc:Choice Requires="x15">
      <x15ac:absPath xmlns:x15ac="http://schemas.microsoft.com/office/spreadsheetml/2010/11/ac" url="J:\88th\DOCS\"/>
    </mc:Choice>
  </mc:AlternateContent>
  <xr:revisionPtr revIDLastSave="0" documentId="8_{83770BD8-1DEF-48EC-82EA-C66D80C54742}" xr6:coauthVersionLast="47" xr6:coauthVersionMax="47" xr10:uidLastSave="{00000000-0000-0000-0000-000000000000}"/>
  <bookViews>
    <workbookView xWindow="-98" yWindow="-98" windowWidth="19396" windowHeight="10395" tabRatio="914"/>
  </bookViews>
  <sheets>
    <sheet name="2022-2024BP(AsSubmitted)" sheetId="46"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M582" i="46" l="1"/>
  <c r="M578" i="46"/>
  <c r="J559" i="46"/>
  <c r="J540" i="46"/>
  <c r="P521" i="46"/>
  <c r="J521" i="46"/>
  <c r="S512" i="46"/>
  <c r="M512" i="46"/>
  <c r="M430" i="46"/>
  <c r="M421" i="46"/>
  <c r="P410" i="46"/>
  <c r="J410" i="46"/>
  <c r="J396" i="46"/>
  <c r="M338" i="46"/>
  <c r="M337" i="46"/>
  <c r="P317" i="46"/>
  <c r="J317" i="46"/>
  <c r="J280" i="46"/>
  <c r="M277" i="46"/>
  <c r="P275" i="46"/>
  <c r="J275" i="46"/>
  <c r="J273" i="46"/>
  <c r="M269" i="46"/>
  <c r="P222" i="46"/>
  <c r="J222" i="46"/>
  <c r="P218" i="46"/>
  <c r="J218" i="46"/>
  <c r="M153" i="46"/>
  <c r="M146" i="46"/>
  <c r="M131" i="46"/>
  <c r="M113" i="46"/>
  <c r="J78" i="46"/>
  <c r="M74" i="46"/>
  <c r="M41" i="46"/>
  <c r="P23" i="46"/>
  <c r="J23" i="46"/>
  <c r="M225" i="46"/>
  <c r="P225" i="46"/>
  <c r="M586" i="46"/>
  <c r="J536" i="46"/>
  <c r="M538" i="46"/>
  <c r="K537" i="46"/>
  <c r="M336" i="46"/>
  <c r="J272" i="46"/>
  <c r="T119" i="46"/>
  <c r="Q119" i="46"/>
  <c r="P119" i="46"/>
  <c r="N119" i="46"/>
  <c r="K119" i="46"/>
  <c r="J119" i="46"/>
  <c r="S118" i="46"/>
  <c r="P118" i="46"/>
  <c r="M118" i="46"/>
  <c r="K118" i="46"/>
  <c r="J118" i="46"/>
</calcChain>
</file>

<file path=xl/comments1.xml><?xml version="1.0" encoding="utf-8"?>
<comments xmlns="http://schemas.openxmlformats.org/spreadsheetml/2006/main">
  <authors>
    <author>Laura Duong</author>
    <author>Mikheil Tushishvili</author>
  </authors>
  <commentList>
    <comment ref="J27" authorId="0" shapeId="0">
      <text>
        <r>
          <rPr>
            <b/>
            <sz val="9"/>
            <color indexed="81"/>
            <rFont val="Tahoma"/>
            <family val="2"/>
          </rPr>
          <t>2021</t>
        </r>
        <r>
          <rPr>
            <sz val="9"/>
            <color indexed="81"/>
            <rFont val="Tahoma"/>
            <family val="2"/>
          </rPr>
          <t xml:space="preserve">
</t>
        </r>
      </text>
    </comment>
    <comment ref="M27" authorId="0" shapeId="0">
      <text>
        <r>
          <rPr>
            <b/>
            <sz val="9"/>
            <color indexed="81"/>
            <rFont val="Tahoma"/>
            <family val="2"/>
          </rPr>
          <t>2022</t>
        </r>
        <r>
          <rPr>
            <sz val="9"/>
            <color indexed="81"/>
            <rFont val="Tahoma"/>
            <family val="2"/>
          </rPr>
          <t xml:space="preserve">
</t>
        </r>
      </text>
    </comment>
    <comment ref="J45" authorId="0" shapeId="0">
      <text>
        <r>
          <rPr>
            <b/>
            <sz val="9"/>
            <color indexed="81"/>
            <rFont val="Tahoma"/>
            <family val="2"/>
          </rPr>
          <t>2020 Tranche</t>
        </r>
        <r>
          <rPr>
            <sz val="9"/>
            <color indexed="81"/>
            <rFont val="Tahoma"/>
            <family val="2"/>
          </rPr>
          <t xml:space="preserve">
</t>
        </r>
      </text>
    </comment>
    <comment ref="C83" authorId="0" shapeId="0">
      <text>
        <r>
          <rPr>
            <b/>
            <sz val="9"/>
            <color indexed="81"/>
            <rFont val="Tahoma"/>
            <family val="2"/>
          </rPr>
          <t>Laura Duong:</t>
        </r>
        <r>
          <rPr>
            <sz val="9"/>
            <color indexed="81"/>
            <rFont val="Tahoma"/>
            <family val="2"/>
          </rPr>
          <t xml:space="preserve">
Non-LVC treated as LVC</t>
        </r>
      </text>
    </comment>
    <comment ref="C84" authorId="0" shapeId="0">
      <text>
        <r>
          <rPr>
            <b/>
            <sz val="9"/>
            <color indexed="81"/>
            <rFont val="Tahoma"/>
            <family val="2"/>
          </rPr>
          <t>Laura Duong:</t>
        </r>
        <r>
          <rPr>
            <sz val="9"/>
            <color indexed="81"/>
            <rFont val="Tahoma"/>
            <family val="2"/>
          </rPr>
          <t xml:space="preserve">
Non-LVC treated as LVC</t>
        </r>
      </text>
    </comment>
    <comment ref="C85" authorId="0" shapeId="0">
      <text>
        <r>
          <rPr>
            <b/>
            <sz val="9"/>
            <color indexed="81"/>
            <rFont val="Tahoma"/>
            <family val="2"/>
          </rPr>
          <t>Laura Duong:</t>
        </r>
        <r>
          <rPr>
            <sz val="9"/>
            <color indexed="81"/>
            <rFont val="Tahoma"/>
            <family val="2"/>
          </rPr>
          <t xml:space="preserve">
Non-LVC treated as LVC</t>
        </r>
      </text>
    </comment>
    <comment ref="C86" authorId="0" shapeId="0">
      <text>
        <r>
          <rPr>
            <b/>
            <sz val="9"/>
            <color indexed="81"/>
            <rFont val="Tahoma"/>
            <family val="2"/>
          </rPr>
          <t>Laura Duong:</t>
        </r>
        <r>
          <rPr>
            <sz val="9"/>
            <color indexed="81"/>
            <rFont val="Tahoma"/>
            <family val="2"/>
          </rPr>
          <t xml:space="preserve">
Non-LVC treated as LVC</t>
        </r>
      </text>
    </comment>
    <comment ref="J88" authorId="0" shapeId="0">
      <text>
        <r>
          <rPr>
            <b/>
            <sz val="9"/>
            <color indexed="81"/>
            <rFont val="Tahoma"/>
            <family val="2"/>
          </rPr>
          <t>2020 Tranche</t>
        </r>
      </text>
    </comment>
    <comment ref="J136" authorId="0" shapeId="0">
      <text>
        <r>
          <rPr>
            <b/>
            <sz val="9"/>
            <color indexed="81"/>
            <rFont val="Tahoma"/>
            <family val="2"/>
          </rPr>
          <t>2020 Tranche</t>
        </r>
        <r>
          <rPr>
            <sz val="9"/>
            <color indexed="81"/>
            <rFont val="Tahoma"/>
            <family val="2"/>
          </rPr>
          <t xml:space="preserve">
</t>
        </r>
      </text>
    </comment>
    <comment ref="J149" authorId="0" shapeId="0">
      <text>
        <r>
          <rPr>
            <b/>
            <sz val="9"/>
            <color indexed="81"/>
            <rFont val="Tahoma"/>
            <family val="2"/>
          </rPr>
          <t>2021</t>
        </r>
        <r>
          <rPr>
            <sz val="9"/>
            <color indexed="81"/>
            <rFont val="Tahoma"/>
            <family val="2"/>
          </rPr>
          <t xml:space="preserve">
</t>
        </r>
      </text>
    </comment>
    <comment ref="C157" authorId="0" shapeId="0">
      <text>
        <r>
          <rPr>
            <b/>
            <sz val="9"/>
            <color indexed="81"/>
            <rFont val="Tahoma"/>
            <family val="2"/>
          </rPr>
          <t>Laura Duong:</t>
        </r>
        <r>
          <rPr>
            <sz val="9"/>
            <color indexed="81"/>
            <rFont val="Tahoma"/>
            <family val="2"/>
          </rPr>
          <t xml:space="preserve">
Non-LVC treated as LVC</t>
        </r>
      </text>
    </comment>
    <comment ref="C158" authorId="0" shapeId="0">
      <text>
        <r>
          <rPr>
            <b/>
            <sz val="9"/>
            <color indexed="81"/>
            <rFont val="Tahoma"/>
            <family val="2"/>
          </rPr>
          <t>Laura Duong:</t>
        </r>
        <r>
          <rPr>
            <sz val="9"/>
            <color indexed="81"/>
            <rFont val="Tahoma"/>
            <family val="2"/>
          </rPr>
          <t xml:space="preserve">
Non-LVC treated as LVC</t>
        </r>
      </text>
    </comment>
    <comment ref="C159" authorId="0" shapeId="0">
      <text>
        <r>
          <rPr>
            <b/>
            <sz val="9"/>
            <color indexed="81"/>
            <rFont val="Tahoma"/>
            <family val="2"/>
          </rPr>
          <t>Laura Duong:</t>
        </r>
        <r>
          <rPr>
            <sz val="9"/>
            <color indexed="81"/>
            <rFont val="Tahoma"/>
            <family val="2"/>
          </rPr>
          <t xml:space="preserve">
Non-LVC treated as LVC</t>
        </r>
      </text>
    </comment>
    <comment ref="C160" authorId="0" shapeId="0">
      <text>
        <r>
          <rPr>
            <b/>
            <sz val="9"/>
            <color indexed="81"/>
            <rFont val="Tahoma"/>
            <family val="2"/>
          </rPr>
          <t>Laura Duong:</t>
        </r>
        <r>
          <rPr>
            <sz val="9"/>
            <color indexed="81"/>
            <rFont val="Tahoma"/>
            <family val="2"/>
          </rPr>
          <t xml:space="preserve">
Non-LVC treated as LVC</t>
        </r>
      </text>
    </comment>
    <comment ref="J163" authorId="0" shapeId="0">
      <text>
        <r>
          <rPr>
            <b/>
            <sz val="9"/>
            <color indexed="81"/>
            <rFont val="Tahoma"/>
            <family val="2"/>
          </rPr>
          <t xml:space="preserve">2020 Tranche
</t>
        </r>
        <r>
          <rPr>
            <sz val="9"/>
            <color indexed="81"/>
            <rFont val="Tahoma"/>
            <family val="2"/>
          </rPr>
          <t xml:space="preserve">
</t>
        </r>
      </text>
    </comment>
    <comment ref="C171" authorId="0" shapeId="0">
      <text>
        <r>
          <rPr>
            <b/>
            <sz val="9"/>
            <color indexed="81"/>
            <rFont val="Tahoma"/>
            <family val="2"/>
          </rPr>
          <t>Laura Duong:</t>
        </r>
        <r>
          <rPr>
            <sz val="9"/>
            <color indexed="81"/>
            <rFont val="Tahoma"/>
            <family val="2"/>
          </rPr>
          <t xml:space="preserve">
Non-LVC treated as LVC</t>
        </r>
      </text>
    </comment>
    <comment ref="C172" authorId="0" shapeId="0">
      <text>
        <r>
          <rPr>
            <b/>
            <sz val="9"/>
            <color indexed="81"/>
            <rFont val="Tahoma"/>
            <family val="2"/>
          </rPr>
          <t>Laura Duong:</t>
        </r>
        <r>
          <rPr>
            <sz val="9"/>
            <color indexed="81"/>
            <rFont val="Tahoma"/>
            <family val="2"/>
          </rPr>
          <t xml:space="preserve">
Non-LVC treated as LVC</t>
        </r>
      </text>
    </comment>
    <comment ref="J184" authorId="0" shapeId="0">
      <text>
        <r>
          <rPr>
            <b/>
            <sz val="9"/>
            <color indexed="81"/>
            <rFont val="Tahoma"/>
            <family val="2"/>
          </rPr>
          <t>2020 Tranche</t>
        </r>
      </text>
    </comment>
    <comment ref="J234" authorId="0" shapeId="0">
      <text>
        <r>
          <rPr>
            <b/>
            <sz val="9"/>
            <color indexed="81"/>
            <rFont val="Tahoma"/>
            <family val="2"/>
          </rPr>
          <t>2020 Tranche</t>
        </r>
        <r>
          <rPr>
            <sz val="9"/>
            <color indexed="81"/>
            <rFont val="Tahoma"/>
            <family val="2"/>
          </rPr>
          <t xml:space="preserve">
</t>
        </r>
      </text>
    </comment>
    <comment ref="J254" authorId="0" shapeId="0">
      <text>
        <r>
          <rPr>
            <b/>
            <sz val="9"/>
            <color indexed="81"/>
            <rFont val="Tahoma"/>
            <family val="2"/>
          </rPr>
          <t>2021</t>
        </r>
        <r>
          <rPr>
            <sz val="9"/>
            <color indexed="81"/>
            <rFont val="Tahoma"/>
            <family val="2"/>
          </rPr>
          <t xml:space="preserve">
</t>
        </r>
      </text>
    </comment>
    <comment ref="J257" authorId="1" shapeId="0">
      <text>
        <r>
          <rPr>
            <b/>
            <sz val="9"/>
            <color indexed="81"/>
            <rFont val="Tahoma"/>
            <family val="2"/>
          </rPr>
          <t>2018 and 2020</t>
        </r>
      </text>
    </comment>
    <comment ref="J286" authorId="0" shapeId="0">
      <text>
        <r>
          <rPr>
            <b/>
            <sz val="9"/>
            <color indexed="81"/>
            <rFont val="Tahoma"/>
            <family val="2"/>
          </rPr>
          <t>2021</t>
        </r>
      </text>
    </comment>
    <comment ref="M286" authorId="0" shapeId="0">
      <text>
        <r>
          <rPr>
            <b/>
            <sz val="9"/>
            <color indexed="81"/>
            <rFont val="Tahoma"/>
            <family val="2"/>
          </rPr>
          <t>2022</t>
        </r>
        <r>
          <rPr>
            <sz val="9"/>
            <color indexed="81"/>
            <rFont val="Tahoma"/>
            <family val="2"/>
          </rPr>
          <t xml:space="preserve">
</t>
        </r>
      </text>
    </comment>
    <comment ref="J346" authorId="0" shapeId="0">
      <text>
        <r>
          <rPr>
            <b/>
            <sz val="9"/>
            <color indexed="81"/>
            <rFont val="Tahoma"/>
            <family val="2"/>
          </rPr>
          <t>2020 Tranche</t>
        </r>
        <r>
          <rPr>
            <sz val="9"/>
            <color indexed="81"/>
            <rFont val="Tahoma"/>
            <family val="2"/>
          </rPr>
          <t xml:space="preserve">
</t>
        </r>
      </text>
    </comment>
    <comment ref="J353" authorId="1" shapeId="0">
      <text>
        <r>
          <rPr>
            <b/>
            <sz val="9"/>
            <color indexed="81"/>
            <rFont val="Tahoma"/>
            <family val="2"/>
          </rPr>
          <t>Mikheil Tushishvili:</t>
        </r>
        <r>
          <rPr>
            <sz val="9"/>
            <color indexed="81"/>
            <rFont val="Tahoma"/>
            <family val="2"/>
          </rPr>
          <t xml:space="preserve">
two tranches </t>
        </r>
      </text>
    </comment>
    <comment ref="J364" authorId="0" shapeId="0">
      <text>
        <r>
          <rPr>
            <b/>
            <sz val="9"/>
            <color indexed="81"/>
            <rFont val="Tahoma"/>
            <family val="2"/>
          </rPr>
          <t>2020 Tranche</t>
        </r>
        <r>
          <rPr>
            <sz val="9"/>
            <color indexed="81"/>
            <rFont val="Tahoma"/>
            <family val="2"/>
          </rPr>
          <t xml:space="preserve">
</t>
        </r>
      </text>
    </comment>
    <comment ref="A391" authorId="0" shapeId="0">
      <text>
        <r>
          <rPr>
            <b/>
            <sz val="9"/>
            <color indexed="81"/>
            <rFont val="Tahoma"/>
            <family val="2"/>
          </rPr>
          <t>Revised at the 71st Meeting</t>
        </r>
        <r>
          <rPr>
            <sz val="9"/>
            <color indexed="81"/>
            <rFont val="Tahoma"/>
            <family val="2"/>
          </rPr>
          <t xml:space="preserve">
</t>
        </r>
      </text>
    </comment>
    <comment ref="A392" authorId="0" shapeId="0">
      <text>
        <r>
          <rPr>
            <b/>
            <sz val="9"/>
            <color indexed="81"/>
            <rFont val="Tahoma"/>
            <family val="2"/>
          </rPr>
          <t>Revised at the 71st Meeting</t>
        </r>
        <r>
          <rPr>
            <sz val="9"/>
            <color indexed="81"/>
            <rFont val="Tahoma"/>
            <family val="2"/>
          </rPr>
          <t xml:space="preserve">
</t>
        </r>
      </text>
    </comment>
    <comment ref="J409" authorId="0" shapeId="0">
      <text>
        <r>
          <rPr>
            <b/>
            <sz val="9"/>
            <color indexed="81"/>
            <rFont val="Tahoma"/>
            <family val="2"/>
          </rPr>
          <t>2021 Tranche</t>
        </r>
        <r>
          <rPr>
            <sz val="9"/>
            <color indexed="81"/>
            <rFont val="Tahoma"/>
            <family val="2"/>
          </rPr>
          <t xml:space="preserve">
</t>
        </r>
      </text>
    </comment>
    <comment ref="M409" authorId="0" shapeId="0">
      <text>
        <r>
          <rPr>
            <b/>
            <sz val="9"/>
            <color indexed="81"/>
            <rFont val="Tahoma"/>
            <family val="2"/>
          </rPr>
          <t>2023 tranche</t>
        </r>
        <r>
          <rPr>
            <sz val="9"/>
            <color indexed="81"/>
            <rFont val="Tahoma"/>
            <family val="2"/>
          </rPr>
          <t xml:space="preserve">
</t>
        </r>
      </text>
    </comment>
    <comment ref="J465" authorId="0" shapeId="0">
      <text>
        <r>
          <rPr>
            <b/>
            <sz val="9"/>
            <color indexed="81"/>
            <rFont val="Tahoma"/>
            <family val="2"/>
          </rPr>
          <t>2020 Tranche</t>
        </r>
        <r>
          <rPr>
            <sz val="9"/>
            <color indexed="81"/>
            <rFont val="Tahoma"/>
            <family val="2"/>
          </rPr>
          <t xml:space="preserve">
</t>
        </r>
      </text>
    </comment>
    <comment ref="J509" authorId="0" shapeId="0">
      <text>
        <r>
          <rPr>
            <b/>
            <sz val="9"/>
            <color indexed="81"/>
            <rFont val="Tahoma"/>
            <family val="2"/>
          </rPr>
          <t>2018</t>
        </r>
        <r>
          <rPr>
            <sz val="9"/>
            <color indexed="81"/>
            <rFont val="Tahoma"/>
            <family val="2"/>
          </rPr>
          <t xml:space="preserve">
</t>
        </r>
      </text>
    </comment>
    <comment ref="J514" authorId="0" shapeId="0">
      <text>
        <r>
          <rPr>
            <b/>
            <sz val="9"/>
            <color indexed="81"/>
            <rFont val="Tahoma"/>
            <family val="2"/>
          </rPr>
          <t>2018 and 2020</t>
        </r>
        <r>
          <rPr>
            <sz val="9"/>
            <color indexed="81"/>
            <rFont val="Tahoma"/>
            <family val="2"/>
          </rPr>
          <t xml:space="preserve">
</t>
        </r>
      </text>
    </comment>
    <comment ref="J527" authorId="0" shapeId="0">
      <text>
        <r>
          <rPr>
            <b/>
            <sz val="9"/>
            <color indexed="81"/>
            <rFont val="Tahoma"/>
            <family val="2"/>
          </rPr>
          <t>2020 Tranche</t>
        </r>
        <r>
          <rPr>
            <sz val="9"/>
            <color indexed="81"/>
            <rFont val="Tahoma"/>
            <family val="2"/>
          </rPr>
          <t xml:space="preserve">
</t>
        </r>
      </text>
    </comment>
    <comment ref="J530" authorId="0" shapeId="0">
      <text>
        <r>
          <rPr>
            <b/>
            <sz val="9"/>
            <color indexed="81"/>
            <rFont val="Tahoma"/>
            <family val="2"/>
          </rPr>
          <t>2020</t>
        </r>
        <r>
          <rPr>
            <sz val="9"/>
            <color indexed="81"/>
            <rFont val="Tahoma"/>
            <family val="2"/>
          </rPr>
          <t xml:space="preserve">
</t>
        </r>
      </text>
    </comment>
    <comment ref="J584" authorId="0" shapeId="0">
      <text>
        <r>
          <rPr>
            <b/>
            <sz val="9"/>
            <color indexed="81"/>
            <rFont val="Tahoma"/>
            <family val="2"/>
          </rPr>
          <t>2019</t>
        </r>
        <r>
          <rPr>
            <sz val="9"/>
            <color indexed="81"/>
            <rFont val="Tahoma"/>
            <family val="2"/>
          </rPr>
          <t xml:space="preserve">
</t>
        </r>
      </text>
    </comment>
  </commentList>
</comments>
</file>

<file path=xl/sharedStrings.xml><?xml version="1.0" encoding="utf-8"?>
<sst xmlns="http://schemas.openxmlformats.org/spreadsheetml/2006/main" count="6602" uniqueCount="709">
  <si>
    <t>Country</t>
  </si>
  <si>
    <t>Agency</t>
  </si>
  <si>
    <t>LVC</t>
  </si>
  <si>
    <t>Chemical</t>
  </si>
  <si>
    <t>HCFC Status</t>
  </si>
  <si>
    <t>Type</t>
  </si>
  <si>
    <t>Amount of Polyol in Project (MT)</t>
  </si>
  <si>
    <t>Sector and Subsector</t>
  </si>
  <si>
    <t>Title</t>
  </si>
  <si>
    <t>A-Appr. P-Plan'd</t>
  </si>
  <si>
    <t>I-Indiv M-MY</t>
  </si>
  <si>
    <t>INS</t>
  </si>
  <si>
    <t>HCFC-22</t>
  </si>
  <si>
    <t>REF-Servicing</t>
  </si>
  <si>
    <t>PHA</t>
  </si>
  <si>
    <t>HCFC-141b</t>
  </si>
  <si>
    <t>REF-Air conditioning</t>
  </si>
  <si>
    <t>INV</t>
  </si>
  <si>
    <t>TAS</t>
  </si>
  <si>
    <t>HCFC-123</t>
  </si>
  <si>
    <t>PRP</t>
  </si>
  <si>
    <t>FOA-XPS</t>
  </si>
  <si>
    <t>FOA-Rigid PU foam</t>
  </si>
  <si>
    <t>SOL</t>
  </si>
  <si>
    <t>Fire fighting</t>
  </si>
  <si>
    <t>PRO</t>
  </si>
  <si>
    <t>SEV</t>
  </si>
  <si>
    <t>Afghanistan</t>
  </si>
  <si>
    <t>Germany</t>
  </si>
  <si>
    <t>Non-LVC</t>
  </si>
  <si>
    <t>UNEP</t>
  </si>
  <si>
    <t>UNIDO</t>
  </si>
  <si>
    <t>Albania</t>
  </si>
  <si>
    <t>Algeria</t>
  </si>
  <si>
    <t>Angola</t>
  </si>
  <si>
    <t>UNDP</t>
  </si>
  <si>
    <t>Antigua and Barbuda</t>
  </si>
  <si>
    <t>Argentina</t>
  </si>
  <si>
    <t>IBRD</t>
  </si>
  <si>
    <t>Armenia</t>
  </si>
  <si>
    <t>Bahrain</t>
  </si>
  <si>
    <t>Bangladesh</t>
  </si>
  <si>
    <t>Barbados</t>
  </si>
  <si>
    <t>Belize</t>
  </si>
  <si>
    <t>Benin</t>
  </si>
  <si>
    <t>Bhutan</t>
  </si>
  <si>
    <t>Bosnia and Herzegovina</t>
  </si>
  <si>
    <t>Botswana</t>
  </si>
  <si>
    <t>Brazil</t>
  </si>
  <si>
    <t>Burkina Faso</t>
  </si>
  <si>
    <t>Burundi</t>
  </si>
  <si>
    <t>Cambodia</t>
  </si>
  <si>
    <t>Cameroon</t>
  </si>
  <si>
    <t>Chad</t>
  </si>
  <si>
    <t>Chile</t>
  </si>
  <si>
    <t>China</t>
  </si>
  <si>
    <t>Colombia</t>
  </si>
  <si>
    <t>Costa Rica</t>
  </si>
  <si>
    <t>Cuba</t>
  </si>
  <si>
    <t>Djibouti</t>
  </si>
  <si>
    <t>Dominica</t>
  </si>
  <si>
    <t>Ecuador</t>
  </si>
  <si>
    <t>Egypt</t>
  </si>
  <si>
    <t>El Salvador</t>
  </si>
  <si>
    <t>Equatorial Guinea</t>
  </si>
  <si>
    <t>Eritrea</t>
  </si>
  <si>
    <t>Ethiopia</t>
  </si>
  <si>
    <t>Fiji</t>
  </si>
  <si>
    <t>Gabon</t>
  </si>
  <si>
    <t>Georgia</t>
  </si>
  <si>
    <t>Ghana</t>
  </si>
  <si>
    <t>Grenada</t>
  </si>
  <si>
    <t>Guatemala</t>
  </si>
  <si>
    <t>Guinea</t>
  </si>
  <si>
    <t>Guinea-Bissau</t>
  </si>
  <si>
    <t>Guyana</t>
  </si>
  <si>
    <t>Haiti</t>
  </si>
  <si>
    <t>Honduras</t>
  </si>
  <si>
    <t>India</t>
  </si>
  <si>
    <t>Indonesia</t>
  </si>
  <si>
    <t>Iraq</t>
  </si>
  <si>
    <t>Jamaica</t>
  </si>
  <si>
    <t>Jordan</t>
  </si>
  <si>
    <t>Kenya</t>
  </si>
  <si>
    <t>France</t>
  </si>
  <si>
    <t>Kiribati</t>
  </si>
  <si>
    <t>Kuwait</t>
  </si>
  <si>
    <t>Kyrgyzstan</t>
  </si>
  <si>
    <t>Lebanon</t>
  </si>
  <si>
    <t>Lesotho</t>
  </si>
  <si>
    <t>Liberia</t>
  </si>
  <si>
    <t>Libya</t>
  </si>
  <si>
    <t>Madagascar</t>
  </si>
  <si>
    <t>Malawi</t>
  </si>
  <si>
    <t>Malaysia</t>
  </si>
  <si>
    <t>Maldives</t>
  </si>
  <si>
    <t>Mali</t>
  </si>
  <si>
    <t>Mauritius</t>
  </si>
  <si>
    <t>Mexico</t>
  </si>
  <si>
    <t>Montenegro</t>
  </si>
  <si>
    <t>Morocco</t>
  </si>
  <si>
    <t>Mozambique</t>
  </si>
  <si>
    <t>Myanmar</t>
  </si>
  <si>
    <t>Namibia</t>
  </si>
  <si>
    <t>Nauru</t>
  </si>
  <si>
    <t>Nepal</t>
  </si>
  <si>
    <t>Nicaragua</t>
  </si>
  <si>
    <t>Nigeria</t>
  </si>
  <si>
    <t>Niue</t>
  </si>
  <si>
    <t>Oman</t>
  </si>
  <si>
    <t>Pakistan</t>
  </si>
  <si>
    <t>Palau</t>
  </si>
  <si>
    <t>Panama</t>
  </si>
  <si>
    <t>Papua New Guinea</t>
  </si>
  <si>
    <t>Paraguay</t>
  </si>
  <si>
    <t>Peru</t>
  </si>
  <si>
    <t>Qatar</t>
  </si>
  <si>
    <t>Rwanda</t>
  </si>
  <si>
    <t>Saint Kitts and Nevis</t>
  </si>
  <si>
    <t>Saint Lucia</t>
  </si>
  <si>
    <t>Saint Vincent and the Grenadines</t>
  </si>
  <si>
    <t>Samoa</t>
  </si>
  <si>
    <t>Sao Tome and Principe</t>
  </si>
  <si>
    <t>Saudi Arabia</t>
  </si>
  <si>
    <t>Senegal</t>
  </si>
  <si>
    <t>Serbia</t>
  </si>
  <si>
    <t>Seychelles</t>
  </si>
  <si>
    <t>Sierra Leone</t>
  </si>
  <si>
    <t>Solomon Islands</t>
  </si>
  <si>
    <t>Somalia</t>
  </si>
  <si>
    <t>South Africa</t>
  </si>
  <si>
    <t>South Sudan</t>
  </si>
  <si>
    <t>Sri Lanka</t>
  </si>
  <si>
    <t>Suriname</t>
  </si>
  <si>
    <t>Thailand</t>
  </si>
  <si>
    <t>Togo</t>
  </si>
  <si>
    <t>Tonga</t>
  </si>
  <si>
    <t>Trinidad and Tobago</t>
  </si>
  <si>
    <t>Tunisia</t>
  </si>
  <si>
    <t>Turkey</t>
  </si>
  <si>
    <t>Turkmenistan</t>
  </si>
  <si>
    <t>Tuvalu</t>
  </si>
  <si>
    <t>Uganda</t>
  </si>
  <si>
    <t>Uruguay</t>
  </si>
  <si>
    <t>Vanuatu</t>
  </si>
  <si>
    <t>Yemen</t>
  </si>
  <si>
    <t>Zambia</t>
  </si>
  <si>
    <t>Zimbabwe</t>
  </si>
  <si>
    <t>Brunei Darussalam</t>
  </si>
  <si>
    <t>Mauritania</t>
  </si>
  <si>
    <t>N/A</t>
  </si>
  <si>
    <t>Timor Leste</t>
  </si>
  <si>
    <t>Remarks</t>
  </si>
  <si>
    <t>Remarks (Additional)</t>
  </si>
  <si>
    <t>Syrian Arab Republic</t>
  </si>
  <si>
    <t>Micronesia (Federated States of)</t>
  </si>
  <si>
    <t>Iran (Islamic Republic of)</t>
  </si>
  <si>
    <t>Venezuela (Bolivarian Republic of)</t>
  </si>
  <si>
    <t>Viet Nam</t>
  </si>
  <si>
    <t>Cote d'Ivoire</t>
  </si>
  <si>
    <t>HCFC Phase Out Plan (Stage I)</t>
  </si>
  <si>
    <t>Servicing Sector, including enabling</t>
  </si>
  <si>
    <t>XPS Foam</t>
  </si>
  <si>
    <t>Australia</t>
  </si>
  <si>
    <t>Region: ASP</t>
  </si>
  <si>
    <t>HCFC Phase Out Plan (Stage II)</t>
  </si>
  <si>
    <t>Value ($000) 2022</t>
  </si>
  <si>
    <t>ODP 2022</t>
  </si>
  <si>
    <t>MT 2022 for HFC</t>
  </si>
  <si>
    <t>Eswatini (the Kingdom of)</t>
  </si>
  <si>
    <t>Cabo Verde</t>
  </si>
  <si>
    <t>Comoros (the)</t>
  </si>
  <si>
    <t>Congo (the)</t>
  </si>
  <si>
    <t>Cook Islands (the)</t>
  </si>
  <si>
    <t>Gambia (the)</t>
  </si>
  <si>
    <t>Marshall Islands (the)</t>
  </si>
  <si>
    <t>Niger (the)</t>
  </si>
  <si>
    <t>United Republic of Tanzania (the)</t>
  </si>
  <si>
    <t>North Macedonia</t>
  </si>
  <si>
    <t>Chemical Detail</t>
  </si>
  <si>
    <t>Institutional Strengthening</t>
  </si>
  <si>
    <t>Bahamas (the)</t>
  </si>
  <si>
    <t>Bolivia (Plurinational State of)</t>
  </si>
  <si>
    <t>Central African Republic (the)</t>
  </si>
  <si>
    <t>Democratic People's Republic of Korea (the)</t>
  </si>
  <si>
    <t>Democratic Republic of the Congo (the)</t>
  </si>
  <si>
    <t>Dominican Republic (the)</t>
  </si>
  <si>
    <t>Lao People's Democratic Republic (the)</t>
  </si>
  <si>
    <t>Philippines (the)</t>
  </si>
  <si>
    <t>Republic of Moldova (the)</t>
  </si>
  <si>
    <t>Sudan (the)</t>
  </si>
  <si>
    <t>Value ($000) 2023</t>
  </si>
  <si>
    <t>ODP 2023</t>
  </si>
  <si>
    <t>MT 2023 for HFC</t>
  </si>
  <si>
    <t>HPMP Stage II</t>
  </si>
  <si>
    <t>Austria</t>
  </si>
  <si>
    <t>HCFC Phase Out Plan (Stage III)</t>
  </si>
  <si>
    <t>Reason for exceeding 67.5% of baseline</t>
  </si>
  <si>
    <t>HPMP Verification</t>
  </si>
  <si>
    <t>Value ($000) 2024</t>
  </si>
  <si>
    <t>ODP 2024</t>
  </si>
  <si>
    <t>MT 2024 for HFC</t>
  </si>
  <si>
    <t>Value ($000) After 2024</t>
  </si>
  <si>
    <t>ODP After 2024</t>
  </si>
  <si>
    <t>MT After 2024 for HFC</t>
  </si>
  <si>
    <t>HFC</t>
  </si>
  <si>
    <t>HFC phase-down plan</t>
  </si>
  <si>
    <t>P</t>
  </si>
  <si>
    <t>M</t>
  </si>
  <si>
    <t>HCFC</t>
  </si>
  <si>
    <t>Stage II HPMP (servicing)</t>
  </si>
  <si>
    <t>A</t>
  </si>
  <si>
    <t>Several Ozone unit support</t>
  </si>
  <si>
    <t>I</t>
  </si>
  <si>
    <t>Stage II HPMP (air conditioning and servicing)</t>
  </si>
  <si>
    <t>PRP for HFC phase-down plan</t>
  </si>
  <si>
    <t>Country has ratified Kigali.</t>
  </si>
  <si>
    <t>Assumed 67.5% phase-out by by 2025.</t>
  </si>
  <si>
    <t>Stage I HPMP</t>
  </si>
  <si>
    <t>Stage III HPMP (servicing)</t>
  </si>
  <si>
    <t>Country has not ratified Kigali.</t>
  </si>
  <si>
    <t>Stage II Investment proj./Sector Plans (Solvents Sector Plan)</t>
  </si>
  <si>
    <t>Stage II Investment proj./Sector Plans (ICR Sector Plan)</t>
  </si>
  <si>
    <t>Total Phaseout till 2030.  UNDP will be the lead agency and UNEP the cooperation agency.</t>
  </si>
  <si>
    <t>UNEP lead agency.  UNDP cooperating agency.  As per agreement submitted to 88th meeting.</t>
  </si>
  <si>
    <t>Stage II HPMP</t>
  </si>
  <si>
    <t>Submitted to 88th ExCom</t>
  </si>
  <si>
    <t>Global</t>
  </si>
  <si>
    <t>Core Unit Support</t>
  </si>
  <si>
    <t>Stage II HPMP (air conditioning, foam and refrigeration)</t>
  </si>
  <si>
    <t>Stage III HPMP</t>
  </si>
  <si>
    <t>Stage II HPMP (refrigeration)</t>
  </si>
  <si>
    <t xml:space="preserve">Transferred.  UNEP Lead Agency. </t>
  </si>
  <si>
    <t>Stage II HPMP (manufacturing, servicing)</t>
  </si>
  <si>
    <t>NA</t>
  </si>
  <si>
    <t>Stage II HPMP Preparation</t>
  </si>
  <si>
    <t>Accelerated phaseout</t>
  </si>
  <si>
    <t>Countyr ratified in 2019</t>
  </si>
  <si>
    <t xml:space="preserve">Stage 2 - HCFC Phase-out Management Plan (implementation) </t>
  </si>
  <si>
    <t>Afghanistan HPMP implementation  (Stage II)</t>
  </si>
  <si>
    <t>According to the agreement between the Government and ExCom</t>
  </si>
  <si>
    <t>HFC Phase Down National Implementation Plans (preparation)</t>
  </si>
  <si>
    <t xml:space="preserve">Afghanistan HFC Phase down plan preparation </t>
  </si>
  <si>
    <t>UNEP is a lead agency in cooepration with UNIDO</t>
  </si>
  <si>
    <t>Afghanistan IS renewal</t>
  </si>
  <si>
    <t>Approved Excom-87</t>
  </si>
  <si>
    <t>Albania HPMP implementation  (Stage II)</t>
  </si>
  <si>
    <t>Albania IS renewal</t>
  </si>
  <si>
    <t>Algeria IS renewal</t>
  </si>
  <si>
    <t>Angola IS renewal</t>
  </si>
  <si>
    <t>Enabling activities</t>
  </si>
  <si>
    <t>Enabling activities in Antigua and Barbuda</t>
  </si>
  <si>
    <t>UNEP plans to submit in 2023 if the situation with the delivery improved in the country</t>
  </si>
  <si>
    <t>Stage 2 - HCFC Phase-out Management Plan (implementation)</t>
  </si>
  <si>
    <t xml:space="preserve">Antigua and Barbuda  HPMP implementation (stage 2) </t>
  </si>
  <si>
    <t>HPMP stage 2 is delayed</t>
  </si>
  <si>
    <t>Antigua &amp; Barbuda IS renewal</t>
  </si>
  <si>
    <t xml:space="preserve">The IS renewal was moved from 2018 to 2022 as it has still large balance.   </t>
  </si>
  <si>
    <t xml:space="preserve">Stage 3 - HCFC Phase-out Management Plan (implementation) </t>
  </si>
  <si>
    <t>Armenia HPMP implementation  (Stage III)</t>
  </si>
  <si>
    <t>Armenia HPMP stage III to be submitted in 2022</t>
  </si>
  <si>
    <t>Bahamas HPMP implementation  (Stage II)</t>
  </si>
  <si>
    <t>Moved to 2022 as HPMP stage 1 is delayed  (COVID-19)</t>
  </si>
  <si>
    <t>Bahamas IS renewal</t>
  </si>
  <si>
    <t xml:space="preserve">The IS renewal was moved from 2021 to 2022 as it has still large balance.   </t>
  </si>
  <si>
    <t>Bahrain HPMP implementation  (Stage II)</t>
  </si>
  <si>
    <t>Bahrain IS renewal</t>
  </si>
  <si>
    <t>As planned</t>
  </si>
  <si>
    <t>Bangladesh HPMP implementation  (Stage II)</t>
  </si>
  <si>
    <t>UNDP is a lead agency</t>
  </si>
  <si>
    <t xml:space="preserve">Bangladesh HFC Phase down plan preparation </t>
  </si>
  <si>
    <t>HCFC Phase-out Management Plan (implementation)</t>
  </si>
  <si>
    <t>Barbados HPMP implementation</t>
  </si>
  <si>
    <t xml:space="preserve">Barbados HFC Phase down plan preparation </t>
  </si>
  <si>
    <t>Sole agency</t>
  </si>
  <si>
    <t>Barbados HPMP implementation  (Stage II)</t>
  </si>
  <si>
    <t>Barbados IS renewal</t>
  </si>
  <si>
    <t>Moved to 2022</t>
  </si>
  <si>
    <t>Belize HPMP implementation  (Stage II)</t>
  </si>
  <si>
    <t>Belize IS renewal</t>
  </si>
  <si>
    <t xml:space="preserve">Belize HFC Phase down plan preparation </t>
  </si>
  <si>
    <t xml:space="preserve">Benin HFC Phase down plan preparation </t>
  </si>
  <si>
    <t>Benin HPMP implementation  (Stage II)</t>
  </si>
  <si>
    <t>Benin IS renewal</t>
  </si>
  <si>
    <t>Bhutan HPMP implementation</t>
  </si>
  <si>
    <t>Bhutan  IS renewal</t>
  </si>
  <si>
    <t>Bolivia HPMP implementation  (Stage II)</t>
  </si>
  <si>
    <t>Bolivia IS renewal</t>
  </si>
  <si>
    <t>Botswana HPMP implementation  (Stage II)</t>
  </si>
  <si>
    <t>Botswana IS renewal</t>
  </si>
  <si>
    <t xml:space="preserve">Botswana HFC Phase down plan preparation </t>
  </si>
  <si>
    <t>Brunei Darussalam HPMP implementation  (Stage II)</t>
  </si>
  <si>
    <t>Brunei Darussalam HFC Phase down plan preparation</t>
  </si>
  <si>
    <t>Brunei Darussalam IS renewal</t>
  </si>
  <si>
    <t>Burkina Faso HPMP implementation  (Stage II)</t>
  </si>
  <si>
    <t xml:space="preserve">Moved to 2022 as HPMP stage 1 is delayed  (COVID-19). </t>
  </si>
  <si>
    <t>Burkina Faso IS renewal</t>
  </si>
  <si>
    <t>Burundi HPMP implementation</t>
  </si>
  <si>
    <t xml:space="preserve">Moved to 2022, the unrest in the country. </t>
  </si>
  <si>
    <t>Burundi HPMP implementation  (Stage II)</t>
  </si>
  <si>
    <t>Burundi IS renewal</t>
  </si>
  <si>
    <t>Burundi HFC Phase down plan preparation</t>
  </si>
  <si>
    <t>Cape Verde HPMP implementation  (Stage II)</t>
  </si>
  <si>
    <t>Cape Verde IS renewal</t>
  </si>
  <si>
    <t>Cape Verde HFC Phase down plan preparation</t>
  </si>
  <si>
    <t>Cambodia HPMP implementation</t>
  </si>
  <si>
    <t>Cambodia IS renewal</t>
  </si>
  <si>
    <t>Cameroon IS renewal</t>
  </si>
  <si>
    <t>Enabling activities in Central African Republic</t>
  </si>
  <si>
    <t>UNEP plans to submit in 2023 if the situation on the ground allows</t>
  </si>
  <si>
    <t xml:space="preserve">Stage 2 - HCFC Phase-out Management Plan (preparation) </t>
  </si>
  <si>
    <t>Central African Republic HPMP preparation (Stage II)</t>
  </si>
  <si>
    <t>Central African Republic HPMP implementation  (Stage II)</t>
  </si>
  <si>
    <t>Delayed due to the conflict situation in the country. Movded to 2024</t>
  </si>
  <si>
    <t>Central African Republic IS renewal</t>
  </si>
  <si>
    <t>Chad HPMP implementation  (Stage II)</t>
  </si>
  <si>
    <t>Moved to 2022. More time required for data collection</t>
  </si>
  <si>
    <t>Chad IS renewal</t>
  </si>
  <si>
    <t>Chad HFC Phase down plan preparation</t>
  </si>
  <si>
    <t>Chile HPMP implementation  (Stage III)</t>
  </si>
  <si>
    <t>Planned to ExCom-88</t>
  </si>
  <si>
    <t xml:space="preserve">HPMP Stage II - Refrigeration servicing sector </t>
  </si>
  <si>
    <t>China HPMP implementation  (Stage II)</t>
  </si>
  <si>
    <t xml:space="preserve">Comoros HFC Phase down plan preparation </t>
  </si>
  <si>
    <t>Comoros HPMP implementation  (Stage II)</t>
  </si>
  <si>
    <t>Comoros IS renewal</t>
  </si>
  <si>
    <t>Congo Brazzaville HPMP implementation</t>
  </si>
  <si>
    <t>Congo HPMP implementation  (Stage II)</t>
  </si>
  <si>
    <t>Congo Brazzaville IS renewal</t>
  </si>
  <si>
    <t xml:space="preserve">Congo HFC Phase down plan preparation </t>
  </si>
  <si>
    <t>Cook Island HPMP implementation  (Stage II)</t>
  </si>
  <si>
    <t xml:space="preserve">Cook Islands HFC Phase down plan preparation </t>
  </si>
  <si>
    <t>Cook Islands  IS renewal</t>
  </si>
  <si>
    <t>Côte d'Ivoire HPMP implementation</t>
  </si>
  <si>
    <t>Cote d'Ivoire HPMP implementation  (Stage II)</t>
  </si>
  <si>
    <t>Planned in 2022 for 67.5%</t>
  </si>
  <si>
    <t>Côte d'Ivoire IS renewal</t>
  </si>
  <si>
    <t xml:space="preserve">Cote d'Ivoire HFC Phase down plan preparation </t>
  </si>
  <si>
    <t>Korea DPR IS renewal</t>
  </si>
  <si>
    <t>This was removed from BP 2021-2023 was removed by ExCom. UNEP would like to seek further guidance from ExCom on this ISP in light of the  non complance of DPR Korea with MP. UNEP would like to request MLFS to flag the issue to ExCom.</t>
  </si>
  <si>
    <t>UNIDO is a lead agency</t>
  </si>
  <si>
    <t>Congo DR HPMP implementation  (Stage II)</t>
  </si>
  <si>
    <t>Congo DR IS renewal</t>
  </si>
  <si>
    <t xml:space="preserve">Congo DR HFC Phase down plan preparation </t>
  </si>
  <si>
    <t>Planned in 2022</t>
  </si>
  <si>
    <t>Djibouti IS renewal</t>
  </si>
  <si>
    <t xml:space="preserve">The IS renewal was moved from 2020 to 2022 as it has still large balance.   </t>
  </si>
  <si>
    <t xml:space="preserve">Djibouti HFC Phase down plan preparation </t>
  </si>
  <si>
    <t>Dominica HPMP implementation</t>
  </si>
  <si>
    <t>Dominica HPMP preparation (Stage II)</t>
  </si>
  <si>
    <t xml:space="preserve">Moved to 2022 as HPMP stage 1 is delayed </t>
  </si>
  <si>
    <t>Dominica HPMP implementation  (Stage II)</t>
  </si>
  <si>
    <t>Moved to 2023 as HPMP stage 1 is delayed  (COVID-19)</t>
  </si>
  <si>
    <t>Dominica IS renewal</t>
  </si>
  <si>
    <t>Stage 3 - HCFC Phase-out Management Plan (implementation)</t>
  </si>
  <si>
    <t>Dominican Republic HPMP implementation (Stage III)</t>
  </si>
  <si>
    <t>Dominican Republic IS renewal</t>
  </si>
  <si>
    <t>Egypt  HPMP implementation (Stage II)</t>
  </si>
  <si>
    <t xml:space="preserve">Egypt HFC Phase down plan preparation </t>
  </si>
  <si>
    <t>El Salvador  HPMP implementation (Stage II)</t>
  </si>
  <si>
    <t>According to the proposal</t>
  </si>
  <si>
    <t>El Salvador IS renewal</t>
  </si>
  <si>
    <t>The IS project was included in HPMP up to 2020. As agreed in InterAgency meeting, UNEP included the ISP into BP (2021). Moved to 2022</t>
  </si>
  <si>
    <t>Equatorial Guinea HPMP implementation</t>
  </si>
  <si>
    <t>Equatorial Guinea HPMP implementation  (Stage II)</t>
  </si>
  <si>
    <t>Equatorial Guinea IS</t>
  </si>
  <si>
    <t xml:space="preserve">Equatorial Guinea HFC Phase down plan preparation </t>
  </si>
  <si>
    <t>Eritrea HPMP implementation  (Stage II)</t>
  </si>
  <si>
    <t xml:space="preserve">Moved to 2022 </t>
  </si>
  <si>
    <t>Eritrea IS renewal</t>
  </si>
  <si>
    <t xml:space="preserve">Eritrea HFC Phase down plan preparation </t>
  </si>
  <si>
    <t>Eswatini HPMP implementation (Stage II)</t>
  </si>
  <si>
    <t>Eswatini IS renewal</t>
  </si>
  <si>
    <t xml:space="preserve">Ethiopia HFC Phase down plan preparation </t>
  </si>
  <si>
    <t>Ethiopia HPMP implementation  (Stage II)</t>
  </si>
  <si>
    <t>Ethiopia IS renewal</t>
  </si>
  <si>
    <t>Fiji HPMP implementation  (Stage II)</t>
  </si>
  <si>
    <t>Fiji IS renewal</t>
  </si>
  <si>
    <t>Gabon HPMP implementation  (Stage II)</t>
  </si>
  <si>
    <t>Gabon IS renewal</t>
  </si>
  <si>
    <t xml:space="preserve">Gabon HFC Phase down plan preparation </t>
  </si>
  <si>
    <t>Gambia HPMP implementation  (Stage II)</t>
  </si>
  <si>
    <t>Gambia IS renewal</t>
  </si>
  <si>
    <t xml:space="preserve">Gambia HFC Phase down plan preparation </t>
  </si>
  <si>
    <t>Georgia HFC project preparation</t>
  </si>
  <si>
    <t>Ghana HPMP implementation  (Stage II)</t>
  </si>
  <si>
    <t>Technical assistance / support</t>
  </si>
  <si>
    <t>Global CAP 2021 work programme</t>
  </si>
  <si>
    <t>UNEP used 3% rate</t>
  </si>
  <si>
    <t>Global CAP 2022 work programme</t>
  </si>
  <si>
    <t>Global CAP 2023 work programme</t>
  </si>
  <si>
    <t>Twinning of Ozone Officers and National Energy Policymakers to support Kigali Amendment Objectives</t>
  </si>
  <si>
    <t xml:space="preserve">UNEP is a sole agency. UNEP would like to seek the guidance from ExCom on this project for 2022. </t>
  </si>
  <si>
    <t>PRAHA-III</t>
  </si>
  <si>
    <t>In cooperation with UNIDO</t>
  </si>
  <si>
    <t>Grenada HPMP implementation</t>
  </si>
  <si>
    <t>Grenada HPMP implementation  (Stage II)</t>
  </si>
  <si>
    <t>Grenada IS renewal</t>
  </si>
  <si>
    <t>Guatemala HPMP implementation  (Stage II)</t>
  </si>
  <si>
    <t>Guatemala HFC Phase down plan preparation</t>
  </si>
  <si>
    <t>Guatemala IS renewal</t>
  </si>
  <si>
    <t>Guinea HPMP implementation  (Stage II)</t>
  </si>
  <si>
    <t xml:space="preserve">Planned in 2022. based on new agreement IAO-85, the country becomes LVC with eligibility of 950,000 USD for total phase out. UNEP and UNIDO inlcude figures for total phase out. </t>
  </si>
  <si>
    <t>Guinea IS renewal</t>
  </si>
  <si>
    <t>Guinea HFC Phase down plan preparation</t>
  </si>
  <si>
    <t>Guinea - Bissau HPMP implementation  (Stage II)</t>
  </si>
  <si>
    <t>Guinea Bissau IS renewal</t>
  </si>
  <si>
    <t>Guinea-Bissau HFC Phase down plan preparation</t>
  </si>
  <si>
    <t>Guyana HPMP implementation (Stage II)</t>
  </si>
  <si>
    <t>Guyana IS renewal</t>
  </si>
  <si>
    <t>Haiti HPMP implementation</t>
  </si>
  <si>
    <t xml:space="preserve">Moved to 2022 as HPMP stage 1 is delayed - a devasting earthquake in 2021 </t>
  </si>
  <si>
    <t>Haiti HPMP preparation (Stage II)</t>
  </si>
  <si>
    <t>Haiti HPMP implementation (Stage II)</t>
  </si>
  <si>
    <t xml:space="preserve">Moved to 2023 as HPMP stage 1 is delayed - a devasting earthquake in 2021 </t>
  </si>
  <si>
    <t>Haiti IS renewal</t>
  </si>
  <si>
    <t xml:space="preserve">Moved to 2022 as current IS has a balance  - a devasting earthquake in 2021 </t>
  </si>
  <si>
    <t>Honduras HPMP implementation (Stage II)</t>
  </si>
  <si>
    <t>Honduras IS renewal</t>
  </si>
  <si>
    <t>India HPMP implementation (Stage II)</t>
  </si>
  <si>
    <t>India HPMP implementation (Stage III)</t>
  </si>
  <si>
    <t>Iran HPMP implementation (Stage II)</t>
  </si>
  <si>
    <t>Iran HPMP implementation (Stage III)</t>
  </si>
  <si>
    <t>Iraq HPMP implementation (Stage II)</t>
  </si>
  <si>
    <t>Jamaica IS renewal</t>
  </si>
  <si>
    <t>Kenya IS renewal</t>
  </si>
  <si>
    <t>Kiribati HPMP implementation (Stage II)</t>
  </si>
  <si>
    <t>Kiribati HFC Phase down plan preparation</t>
  </si>
  <si>
    <t>Kiribati IS renewal</t>
  </si>
  <si>
    <t>Kuwait HPMP implementation (Stage II)</t>
  </si>
  <si>
    <t>Kuwait IS renewal</t>
  </si>
  <si>
    <t>Kyrgyzstan IS renewal</t>
  </si>
  <si>
    <t>Lao HPMP implementation  (Stage II)</t>
  </si>
  <si>
    <t>Lao IS renewal</t>
  </si>
  <si>
    <t>Lesotho IS renewal</t>
  </si>
  <si>
    <t>Liberia HPMP implementation  (Stage II)</t>
  </si>
  <si>
    <t>Liberia IS renewal</t>
  </si>
  <si>
    <t>Madagascar HPMP implementation  (Stage II)</t>
  </si>
  <si>
    <t>Madagascar IS renewal</t>
  </si>
  <si>
    <t xml:space="preserve">Madagascar  HFC Phase down plan preparation </t>
  </si>
  <si>
    <t>Malawi  HPMP implementation  (Stage II)</t>
  </si>
  <si>
    <t>Malawi IS renewal</t>
  </si>
  <si>
    <t>Maldives IS renewal</t>
  </si>
  <si>
    <t>Mali HPMP implementation</t>
  </si>
  <si>
    <t>Mali HPMP implementation  (Stage II)</t>
  </si>
  <si>
    <t>Mali IS renewal</t>
  </si>
  <si>
    <t xml:space="preserve">Mali  HFC Phase down plan preparation </t>
  </si>
  <si>
    <t>UNEP is a lead agency in cooepration with UNDP</t>
  </si>
  <si>
    <t>Marshall Islands HPMP implementation  (Stage II)</t>
  </si>
  <si>
    <t xml:space="preserve">Marshall Islands (the)  HFC Phase down plan preparation </t>
  </si>
  <si>
    <t>Marshall Islands IS renewal</t>
  </si>
  <si>
    <t>Mauritania HPMP implementation</t>
  </si>
  <si>
    <t>Mauritania HPMP preparation (Stage II)</t>
  </si>
  <si>
    <t>The HPMP stage 1 for Mauritania until 2025</t>
  </si>
  <si>
    <t>Mauritania IS renewal</t>
  </si>
  <si>
    <t xml:space="preserve">Mauritania HFC Phase down plan preparation </t>
  </si>
  <si>
    <t>Mauritius IS renewal</t>
  </si>
  <si>
    <t>Mexico HPMP implementation  (Stage II)</t>
  </si>
  <si>
    <t>Micronesia HPMP implementation (Stage II)</t>
  </si>
  <si>
    <t xml:space="preserve">Micronesia HFC Phase down plan preparation </t>
  </si>
  <si>
    <t>Micronesia IS renewal</t>
  </si>
  <si>
    <t>Mongolia HPMP implementation (Stage II)</t>
  </si>
  <si>
    <t xml:space="preserve">Mongolia  HFC Phase down plan preparation </t>
  </si>
  <si>
    <t>Mongolia IS renewal</t>
  </si>
  <si>
    <t>Morocco IS renewal</t>
  </si>
  <si>
    <t>Mozambique HPMP implementation (Stage II)</t>
  </si>
  <si>
    <t>Mozambique IS renewal</t>
  </si>
  <si>
    <t xml:space="preserve">Myanmar HFC Phase down plan preparation </t>
  </si>
  <si>
    <t>Myanmar HPMP implementation (Stage II)</t>
  </si>
  <si>
    <t>Based on finla draft agreement with assumption for submission in 2022</t>
  </si>
  <si>
    <t>Myanmar IS renewal</t>
  </si>
  <si>
    <t>The unrest in the country. Moved to 2023</t>
  </si>
  <si>
    <t>Namibia IS renewal</t>
  </si>
  <si>
    <t>Nauru HPMP implementation (Stage II)</t>
  </si>
  <si>
    <t xml:space="preserve">Nauru HFC Phase down plan preparation </t>
  </si>
  <si>
    <t>Nauru  IS renewal</t>
  </si>
  <si>
    <t>Nepal HPMP implementation (Stage II)</t>
  </si>
  <si>
    <t xml:space="preserve">Nepal HFC Phase down plan preparation </t>
  </si>
  <si>
    <t>Nepal IS renewal</t>
  </si>
  <si>
    <t>Nicaragua HPMP implementation (Stage II)</t>
  </si>
  <si>
    <t>Nicaragua IS renewal</t>
  </si>
  <si>
    <t>Niger HPMP implementation (Stage II)</t>
  </si>
  <si>
    <t>Niger IS renewal</t>
  </si>
  <si>
    <t>Niue HPMP implementation (Stage II)</t>
  </si>
  <si>
    <t>Niue HFC Phase down plan preparation</t>
  </si>
  <si>
    <t>Niue IS renewal</t>
  </si>
  <si>
    <t>Oman HPMP implementation (Stage III)</t>
  </si>
  <si>
    <t>Pakistan HPMP implementation (Stage III)</t>
  </si>
  <si>
    <t>This is based on the draft project proposal submitted to the 87th ExCom</t>
  </si>
  <si>
    <t>Palau HPMP implementation (Stage II)</t>
  </si>
  <si>
    <t>Palau HFC Phase down plan preparation</t>
  </si>
  <si>
    <t>Palau IS renewal</t>
  </si>
  <si>
    <t>Paraguay HPMP implementation (Stage II)</t>
  </si>
  <si>
    <t>Paraguay IS renewal</t>
  </si>
  <si>
    <t>Peru HPMP implementation (Stage II)</t>
  </si>
  <si>
    <t>Peru IS renewal</t>
  </si>
  <si>
    <t>Philippines IS renewal</t>
  </si>
  <si>
    <t>Qatar  HPMP implementation (Stage II)</t>
  </si>
  <si>
    <t>Qatar IS renewal</t>
  </si>
  <si>
    <t>Qatar HFC Phase down plan preparation</t>
  </si>
  <si>
    <t>Regional</t>
  </si>
  <si>
    <t>Stage 2 - HCFC Phase-out Management Plan (regional)</t>
  </si>
  <si>
    <t>Regional PIC HPMP Implementation</t>
  </si>
  <si>
    <t>Republic of Moldova HPMP implementation  (Stage III)</t>
  </si>
  <si>
    <t>Re-submitted to ExCom 88</t>
  </si>
  <si>
    <t>Republic of Moldova IS renewal</t>
  </si>
  <si>
    <t>Republic of Moldova HFC Phase down plan preparation</t>
  </si>
  <si>
    <t>Rwanda HPMP implementation (Stage II)</t>
  </si>
  <si>
    <t>Rwanda IS renewal</t>
  </si>
  <si>
    <t>Saint Kitts and the Nevis HPMP implementation</t>
  </si>
  <si>
    <t>Saint Kitts  HPMP preparation (Stage II)</t>
  </si>
  <si>
    <t>Saint Kitts and Nevis HPMP implementation (Stage II)</t>
  </si>
  <si>
    <t>Saint Kitts and the Nevis IS renewal</t>
  </si>
  <si>
    <t>Saint Lucia HPMP implementation (Stage II)</t>
  </si>
  <si>
    <t>Saint Lucia IS renewal</t>
  </si>
  <si>
    <t xml:space="preserve">Saint Lucia HFC Phase down plan preparation </t>
  </si>
  <si>
    <t>Saint Vincent and the Grenadines HPMP implementation</t>
  </si>
  <si>
    <t>Saint Vincent and the Grenadines IS renewal</t>
  </si>
  <si>
    <t>Samoa HPMP implementation (Stage II)</t>
  </si>
  <si>
    <t xml:space="preserve">Samoa HFC Phase down plan preparation </t>
  </si>
  <si>
    <t>Samoa IS renewal</t>
  </si>
  <si>
    <t>Sao Tome &amp; Principe HPMP implementation (Stage II)</t>
  </si>
  <si>
    <t>Sao Tome &amp; Principe IS renewal</t>
  </si>
  <si>
    <t xml:space="preserve">Sao Tome &amp; Principe HFC Phase down plan preparation </t>
  </si>
  <si>
    <t>Saudi Arabia HPMP implementation (Stage II)</t>
  </si>
  <si>
    <t xml:space="preserve">Planned </t>
  </si>
  <si>
    <t>Saudi Arabia IS renewal</t>
  </si>
  <si>
    <t>Senegal HPMP implementation (Stage II)</t>
  </si>
  <si>
    <t>Senegal IS renewal</t>
  </si>
  <si>
    <t>Serbia HPMP implementation (Stage II)</t>
  </si>
  <si>
    <t xml:space="preserve">Serbia  HFC Phase down plan preparation </t>
  </si>
  <si>
    <t>UNIDO is lead</t>
  </si>
  <si>
    <t>Seychelles IS renewal</t>
  </si>
  <si>
    <t>Sierra Leone HPMP implementation (Stage II)</t>
  </si>
  <si>
    <t>Sierra Leone IS renewal</t>
  </si>
  <si>
    <t>Solomon Islands HPMP implementation (Stage II)</t>
  </si>
  <si>
    <t xml:space="preserve">Solomon Islands HFC Phase down plan preparation </t>
  </si>
  <si>
    <t>Solomon Islands IS renewal</t>
  </si>
  <si>
    <t xml:space="preserve">Somalia HFC Phase down plan preparation </t>
  </si>
  <si>
    <t>Somalia IS renewal</t>
  </si>
  <si>
    <t>South Sudan HPMP implementation</t>
  </si>
  <si>
    <t>Moved to 2022. Delayed</t>
  </si>
  <si>
    <t>South Sudan HPMP preparation (Stage II)</t>
  </si>
  <si>
    <t>South Sudan HPMP implementation (Stage II)</t>
  </si>
  <si>
    <t>South Sudan IS renewal</t>
  </si>
  <si>
    <t xml:space="preserve">South Siudan  HFC Phase down plan preparation </t>
  </si>
  <si>
    <t>Sri Lanka HPMP implementation (Stage II)</t>
  </si>
  <si>
    <t>Sudan IS renewal</t>
  </si>
  <si>
    <t xml:space="preserve">Sudan HFC Phase down plan preparation </t>
  </si>
  <si>
    <t>Suriname HPMP implementation</t>
  </si>
  <si>
    <t>Suriname HPMP implementation (Stage II)</t>
  </si>
  <si>
    <t>Suriname IS renewal</t>
  </si>
  <si>
    <t>Syria HPMP implementation (Stage I)</t>
  </si>
  <si>
    <t>Syria HPMP preparatiion (Stage II)</t>
  </si>
  <si>
    <t>Timor Leste HPMP implementation (Stage II)</t>
  </si>
  <si>
    <t>According to the agreement between the Government and ExCom.</t>
  </si>
  <si>
    <t xml:space="preserve">Timore Leste HFC Phase down plan preparation </t>
  </si>
  <si>
    <t>Timor Leste IS</t>
  </si>
  <si>
    <t xml:space="preserve">Togo HFC Phase down plan preparation </t>
  </si>
  <si>
    <t>Togo HPMP implementation (Stage II)</t>
  </si>
  <si>
    <t>Togo IS renewal</t>
  </si>
  <si>
    <t>Tonga HPMP implementation (Stage II)</t>
  </si>
  <si>
    <t xml:space="preserve">Tonga HFC Phase down plan preparation </t>
  </si>
  <si>
    <t xml:space="preserve">Tonga IS renewal </t>
  </si>
  <si>
    <t>Tunisia HPMP implementation (Stage II)</t>
  </si>
  <si>
    <t>Tuvalu HPMP implementation (Stage II)</t>
  </si>
  <si>
    <t xml:space="preserve">Tuvalu HFC Phase down plan preparation </t>
  </si>
  <si>
    <t>Tuvalu IS renewal</t>
  </si>
  <si>
    <t>Uganda HPMP implementation (Stage II)</t>
  </si>
  <si>
    <t>Uganda IS renewal</t>
  </si>
  <si>
    <t>Tanzania HPMP implementation (Stage II)</t>
  </si>
  <si>
    <t>Tanzania IS renewal</t>
  </si>
  <si>
    <t>Tanzania HFC Phase down plan preparation</t>
  </si>
  <si>
    <t>Vanuatu HPMP implementation (Stage II)</t>
  </si>
  <si>
    <t>Vanuatu HFC Phase down plan preparation</t>
  </si>
  <si>
    <t>Vanuatu IS renewal</t>
  </si>
  <si>
    <t>Vietnam IS renewal</t>
  </si>
  <si>
    <t>Yemen IS renewal</t>
  </si>
  <si>
    <t xml:space="preserve">Delayed due to the conflict situation in the country. </t>
  </si>
  <si>
    <t>Zambia HPMP implementation (Stage II)</t>
  </si>
  <si>
    <t>Zambia IS renewal</t>
  </si>
  <si>
    <t>Zimbabwe HPMP implementation (Stage II)</t>
  </si>
  <si>
    <t>Zimbabwe IS renewal</t>
  </si>
  <si>
    <t xml:space="preserve">Zimbabwe HFC Phase down plan preparation </t>
  </si>
  <si>
    <t>HPMP - Stage II</t>
  </si>
  <si>
    <t>UNEP lead; UNIDO cooperating IA</t>
  </si>
  <si>
    <t xml:space="preserve">Preparation of Stage III HPMP </t>
  </si>
  <si>
    <t>HFC phase-down National Implementation plan (Preparation)</t>
  </si>
  <si>
    <t>UNIDO lead; UNEP cooperating IA</t>
  </si>
  <si>
    <t>UNIDO single implementing agency</t>
  </si>
  <si>
    <t>REF-Manufacturing</t>
  </si>
  <si>
    <t>HPMP - Stage III</t>
  </si>
  <si>
    <t>HFC-23</t>
  </si>
  <si>
    <t>Destruction of emissions of HFC-23 generated in the production of HCFC-22</t>
  </si>
  <si>
    <t xml:space="preserve">Values to be revised following the approval of the agreement at the 88th meeting. </t>
  </si>
  <si>
    <t>Institutional strengthening</t>
  </si>
  <si>
    <t>Values as per draft agreement submitted at the 88th meeting.</t>
  </si>
  <si>
    <t>UNDP lead; GIZ and UNIDO cooperating Ias</t>
  </si>
  <si>
    <t xml:space="preserve">Preparation of Stage II HPMP </t>
  </si>
  <si>
    <t>UNIDO sector lead, Italy Coop.</t>
  </si>
  <si>
    <t>HCFC-22/HCFC-141b</t>
  </si>
  <si>
    <t>UNIDO sector lead, Germany Coop.</t>
  </si>
  <si>
    <t>UNIDO lead; UNDP, GIZ and UNEP cooperating IAs</t>
  </si>
  <si>
    <t>REF-Servicing And Air conditioning</t>
  </si>
  <si>
    <t>Core Unit Funding</t>
  </si>
  <si>
    <t>Increase is calculated on the 2021 eligible funding (2,113,147), not the actually approved funding (2,022,000) for 2021.</t>
  </si>
  <si>
    <t>Based on revised agreement at the 85th meeting, the country becomes LVC.</t>
  </si>
  <si>
    <t>REF-Servicing/ FOA-Rigid PU  foam</t>
  </si>
  <si>
    <t>UNDP lead; UNIDO, Italy and Germany cooperating IAs</t>
  </si>
  <si>
    <t>UNDP lead; UNIDO cooperating IA</t>
  </si>
  <si>
    <t>WB lead; UNIDO cooperating IA</t>
  </si>
  <si>
    <t>UNIDO lead; Germany, Italy and Spain cooperating Ias</t>
  </si>
  <si>
    <t>Preparation of Stage III HPMP</t>
  </si>
  <si>
    <t>UNIDO lead; UNDP cooperating IA</t>
  </si>
  <si>
    <t>Destruction of emissions of HFC-23 generated in the production of HCFC-22 in Quimobasicos</t>
  </si>
  <si>
    <t xml:space="preserve">The reason for increased ODP impact is due to the manufacturing sector phase-out. </t>
  </si>
  <si>
    <t>Values as per draft agreement submitted at the 87th meeting and withdrawn for submission at a future meeting.</t>
  </si>
  <si>
    <t>RAC-Manufacturing</t>
  </si>
  <si>
    <t>IS to be submitted as stand-alone project</t>
  </si>
  <si>
    <t>Values as per submitted draft agreement at the 87th meeting and then withdrawn.</t>
  </si>
  <si>
    <t>FOA</t>
  </si>
  <si>
    <t>FOA-Rigid PU foam and REF</t>
  </si>
  <si>
    <t>HPMP - Stage I</t>
  </si>
  <si>
    <t>Sufficient funds from current phase. Next phase will be requested in 2022.</t>
  </si>
  <si>
    <t>Japan</t>
    <phoneticPr fontId="7"/>
  </si>
  <si>
    <t>REF-Servicing</t>
    <phoneticPr fontId="7"/>
  </si>
  <si>
    <t>HCFC phase-out management plan (stage II, third tranche) (refrigeration and air-conditioning servicing sector plan and enabling component)</t>
    <phoneticPr fontId="7"/>
  </si>
  <si>
    <t>A</t>
    <phoneticPr fontId="7"/>
  </si>
  <si>
    <t>M</t>
    <phoneticPr fontId="7"/>
  </si>
  <si>
    <t>with UNEP (lead) and Germany</t>
    <phoneticPr fontId="7"/>
  </si>
  <si>
    <t>Mongolia</t>
    <phoneticPr fontId="7"/>
  </si>
  <si>
    <t>HCFC phase-out management plan (stage II, second tranche) (refrigeration and air-conditioning servicing sector plan)</t>
    <phoneticPr fontId="7"/>
  </si>
  <si>
    <t>with UNEP (lead)</t>
    <phoneticPr fontId="7"/>
  </si>
  <si>
    <t>HCFC phase-out management plan (stage II, first tranche) (refrigeration servicing sector)</t>
    <phoneticPr fontId="7"/>
  </si>
  <si>
    <t>with World Bank
There is nothing left to include in Japan's 2022-2024 business plan for Vietnam HCFC Phase-out.  There were three tranches of funding for the Japanese TA and all three tranches have been released by the Executive Committee with the last tranche of $26,400 just approved in July at the 87th Meeting.</t>
    <phoneticPr fontId="7"/>
  </si>
  <si>
    <t>FOA - Rigid PU foam</t>
  </si>
  <si>
    <t>HCFC Foam Sector Plan (Stage II)</t>
  </si>
  <si>
    <t>HCFC Gradual Production Phaseout Plan (Stage II)</t>
  </si>
  <si>
    <t xml:space="preserve">Values are based on the HPPMP stage II approved at the 86 ExCom meeting  </t>
  </si>
  <si>
    <t>Renewal of Institutional Strengthening</t>
  </si>
  <si>
    <t>IS renewal deferred from 2020 to 2022</t>
  </si>
  <si>
    <t>Project preparation for stage III of HPMP</t>
  </si>
  <si>
    <t>FOA - Rigid PU foam &amp; REF- (Servicing)</t>
  </si>
  <si>
    <t>REF - (Commercial ref/Servicing)</t>
  </si>
  <si>
    <t>Project preparation for Kigali HFC Implementation Plan (KIP)</t>
  </si>
  <si>
    <t>Tentative pending Thailand ratification of KA in 2022</t>
  </si>
  <si>
    <t>FOA - Rigid PU foam &amp; REF- (Air conditioning/Servicing)</t>
  </si>
  <si>
    <t>Agency Core Unit Costs</t>
  </si>
  <si>
    <t>Based on the 2020 core unit budget at 1.735 million USD as the starting point for subsequent annual increase of 0.7%.</t>
  </si>
  <si>
    <t>PRO HCFC</t>
  </si>
  <si>
    <t>HCFC Phase Out Plan (Stage II) - Room Air Conditioning (RAC)</t>
  </si>
  <si>
    <t xml:space="preserve">HPMP Stage II submitted to the 88th meeting. </t>
  </si>
  <si>
    <t xml:space="preserve">HPMP Stage III submitted to the 88th meeting. </t>
  </si>
  <si>
    <t>ALL</t>
  </si>
  <si>
    <t>Not submitted yet</t>
  </si>
  <si>
    <t>HFC Phase Down National Implementation Plan (Stage I)</t>
  </si>
  <si>
    <t>Verification report for stage I of HCFC phase-out management plan</t>
  </si>
  <si>
    <t>Institutional Strengtheineng</t>
  </si>
  <si>
    <t>Papua New Guinea IS renewal</t>
  </si>
  <si>
    <t>Based on the approved agreement</t>
  </si>
  <si>
    <t>Tentative pending Indonesia ratification of KA in 2022</t>
  </si>
  <si>
    <t>Kigali HFC Implementation Plan Stage I</t>
  </si>
  <si>
    <t>Estimated value</t>
  </si>
  <si>
    <t>Country has not ratified Kigali but please see attached letter of intention for ratification.  UNDP is a cooperating agency.</t>
  </si>
  <si>
    <t>Country has not completed ratification process yet but the Union Cabinet of the Prime Minister has approved the ratification, which means the Instrument is in its way to be deposited at UN.  https://pib.gov.in/PressReleasePage.aspx?PRID=1746946</t>
  </si>
  <si>
    <t>Not submitted to 88th so moved to 2022.</t>
  </si>
  <si>
    <t>Country has not ratified Kigali but please see attached letter of intention for ratification.</t>
  </si>
  <si>
    <t>Country ratified in 2019.  UNDP cooperating agency.</t>
  </si>
  <si>
    <t>Submitted to ExCom-88</t>
  </si>
  <si>
    <t>The IS renewal was moved from 2018 to 2022 as it has still large balance</t>
  </si>
  <si>
    <t>Moved to 2022 as current IS has a balance</t>
  </si>
  <si>
    <t>The letter is provided (comments of MLFS). UNEP is a sole agency</t>
  </si>
  <si>
    <t>Moved to 2022 - large balance still available.</t>
  </si>
  <si>
    <t>PRP was moved to 2023 as the HPMP stage 1 is canceled due to unrest in the country.</t>
  </si>
  <si>
    <t xml:space="preserve">Moved to 2022 as HPMP stage 1 is delayed  (COVID-19). The country plans to have HPMP stgae 2 for total phase out by 2030 </t>
  </si>
  <si>
    <t>The tranche submission is delayed. Moved to 2022</t>
  </si>
  <si>
    <t>The letter is provided (comments of MLFS). UNEP is a lead agency in cooperation with UNDP</t>
  </si>
  <si>
    <t xml:space="preserve">The IS renewal was moved from 2020 to 2023 as it has still large balance.  </t>
  </si>
  <si>
    <t>The letter is provided (comments of MLFS). UNEP is a lead agency in cooperation with UNIDO</t>
  </si>
  <si>
    <t>The letter is provided (comments of MLFS).UNEP is a lead agency in cooperation with UNIDO</t>
  </si>
  <si>
    <t xml:space="preserve">Moved to 2022. More time required for data collection. The country plans to have HPMP stgae 2 for total phase out by 2030 </t>
  </si>
  <si>
    <t>Iraq IS renewal</t>
  </si>
  <si>
    <t xml:space="preserve">Iraq HFC Phase down plan preparation </t>
  </si>
  <si>
    <t xml:space="preserve">UNEP is a sole agency. </t>
  </si>
  <si>
    <t xml:space="preserve">Moved to 2022 as HPMP stage 1 is delayed  (COVID-19). Please, kindly note that the cooperating agency was changed. Instead of UNDP is now UNIDO. </t>
  </si>
  <si>
    <t>The IS renewal was moved from 2018 to 2022 as it has still large balance.</t>
  </si>
  <si>
    <t xml:space="preserve">The IS renewal was moved from 2019 to 2022 as it has still large balance.  </t>
  </si>
  <si>
    <t>The letter is provided (comments of MLFS). UNIDO is a lead agency</t>
  </si>
  <si>
    <t>Resubmitted to ExCom-88. Three tranches.</t>
  </si>
  <si>
    <t>ODP value refering to HCFC-141b in imported pre-blended polyols to be completely phased out under Stage II, as per remaining eligible consumption included in the agreement for HPMP Stage I.</t>
  </si>
  <si>
    <t>ODP values include HCFC-22 and HCFC-141b to be completely phased out by 2030, as per remaining eligible consumption included in the agreement for HPMP Stage I.</t>
  </si>
  <si>
    <t>ODP values include HCFC-22 to be completely phased out by 2030, as per remaining eligible consumption included in the agreement for HPMP Stage I.</t>
  </si>
  <si>
    <t xml:space="preserve">Added after submission. Initial plan was to request it at the 88th meeting. </t>
  </si>
  <si>
    <t>Vales adjusted as per revised draft agreement submitted to MLFS. Send the revised agreement when submitting the BP.</t>
  </si>
  <si>
    <t>UNIDO lead; UNDP and UNEP cooperating IA</t>
  </si>
  <si>
    <t>The draft agreement submitted to the 88th meeting has two tranches for UNIDO (2022 and 2024). If the first tranche is approved at the 88th meeting, then there will be no tranche request for 2022.</t>
  </si>
  <si>
    <t xml:space="preserve">2021 tranche was not submitted to the 88th meeting, therefore moved to 2022. </t>
  </si>
  <si>
    <t>IBRD lead, UNIDO cooperating IA</t>
  </si>
  <si>
    <t xml:space="preserve">Tranche request not submitted to the 88th meeting as planned and reintroduced in the BP fro 2022. </t>
  </si>
  <si>
    <t>Added after MLFS review. It was planned to request the PRP at the 88th meeting.</t>
  </si>
  <si>
    <t>UNEP lead, UNIDO cooperating implementing agency. Project transferred from UNDP to UNIDO.</t>
  </si>
  <si>
    <t xml:space="preserve">2020 tranche was requested at the 88th meeting, but consequently withdrawn. 2020 tranche is re-introduced for 2022. </t>
  </si>
  <si>
    <t xml:space="preserve">Values as per draft agreement submitted at the 88th meeting. ODP to be updated after project approval at the 88th meeting. </t>
  </si>
  <si>
    <t xml:space="preserve">Values adjsuted as per draft agreement submitted on 16 August 2021. </t>
  </si>
  <si>
    <t>Vales adjusted as per the draft agreement posted under the 87th meeting documents. HPMP Stage II phase out target is beyond 67.5% of the baseline.</t>
  </si>
  <si>
    <t>UNEP lead, UNIDO cooperating implementing agency</t>
  </si>
  <si>
    <t xml:space="preserve">Values adjsuted as per revised draft agreement submitted on 6th of September. </t>
  </si>
  <si>
    <t>HCFC-141b Polyols</t>
  </si>
  <si>
    <t>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</si>
</sst>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71" formatCode="_(* #,##0.00_);_(* \(#,##0.00\);_(* &quot;-&quot;??_);_(@_)"/>
    <numFmt numFmtId="172" formatCode="#,##0.0"/>
  </numFmts>
  <fonts count="9" x14ac:knownFonts="1">
    <font>
      <sz val="10"/>
      <name val="Arial"/>
    </font>
    <font>
      <b/>
      <sz val="8"/>
      <name val="Times New Roman"/>
      <family val="1"/>
    </font>
    <font>
      <sz val="10"/>
      <name val="Arial"/>
      <family val="2"/>
    </font>
    <font>
      <sz val="8"/>
      <name val="Times New Roman"/>
      <family val="1"/>
    </font>
    <font>
      <b/>
      <sz val="9"/>
      <color indexed="81"/>
      <name val="Tahoma"/>
      <family val="2"/>
    </font>
    <font>
      <sz val="9"/>
      <color indexed="81"/>
      <name val="Tahoma"/>
      <family val="2"/>
    </font>
    <font>
      <sz val="10"/>
      <name val="Times New Roman"/>
      <family val="1"/>
    </font>
    <font>
      <sz val="10"/>
      <color indexed="8"/>
      <name val="Times New Roman"/>
      <family val="1"/>
    </font>
    <font>
      <sz val="8"/>
      <color theme="1"/>
      <name val="Times New Roman"/>
      <family val="2"/>
    </font>
  </fonts>
  <fills count="2">
    <fill>
      <patternFill patternType="none"/>
    </fill>
    <fill>
      <patternFill patternType="gray125"/>
    </fill>
  </fills>
  <borders count="1">
    <border>
      <left/>
      <right/>
      <top/>
      <bottom/>
      <diagonal/>
    </border>
  </borders>
  <cellStyleXfs count="15">
    <xf numFmtId="0" fontId="0" fillId="0" borderId="0"/>
    <xf numFmtId="171" fontId="2" fillId="0" borderId="0" applyFont="0" applyFill="0" applyBorder="0" applyAlignment="0" applyProtection="0"/>
    <xf numFmtId="17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1" fontId="3" fillId="0" borderId="0" applyFont="0" applyFill="0" applyBorder="0" applyAlignment="0" applyProtection="0"/>
    <xf numFmtId="0" fontId="2" fillId="0" borderId="0" applyFont="0" applyFill="0" applyBorder="0" applyAlignment="0" applyProtection="0"/>
    <xf numFmtId="0" fontId="2" fillId="0" borderId="0"/>
    <xf numFmtId="0" fontId="2" fillId="0" borderId="0"/>
    <xf numFmtId="0" fontId="8" fillId="0" borderId="0"/>
    <xf numFmtId="0" fontId="6" fillId="0" borderId="0">
      <alignment vertical="top"/>
    </xf>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cellStyleXfs>
  <cellXfs count="41">
    <xf numFmtId="0" fontId="0" fillId="0" borderId="0" xfId="0"/>
    <xf numFmtId="0" fontId="3" fillId="0" borderId="0" xfId="0" applyFont="1" applyFill="1" applyBorder="1" applyAlignment="1">
      <alignment vertical="top"/>
    </xf>
    <xf numFmtId="0" fontId="1" fillId="0" borderId="0" xfId="0" applyFont="1" applyFill="1" applyBorder="1" applyAlignment="1">
      <alignment horizontal="center" vertical="top" wrapText="1"/>
    </xf>
    <xf numFmtId="0" fontId="3" fillId="0" borderId="0" xfId="0" applyFont="1" applyFill="1"/>
    <xf numFmtId="49" fontId="1" fillId="0" borderId="0" xfId="0" applyNumberFormat="1" applyFont="1" applyFill="1" applyBorder="1" applyAlignment="1">
      <alignment horizontal="center" vertical="top" wrapText="1"/>
    </xf>
    <xf numFmtId="3" fontId="1" fillId="0" borderId="0" xfId="0" applyNumberFormat="1" applyFont="1" applyFill="1" applyBorder="1" applyAlignment="1">
      <alignment horizontal="center" vertical="top" wrapText="1"/>
    </xf>
    <xf numFmtId="172" fontId="1" fillId="0" borderId="0" xfId="0" applyNumberFormat="1" applyFont="1" applyFill="1" applyBorder="1" applyAlignment="1">
      <alignment horizontal="center" vertical="top" wrapText="1"/>
    </xf>
    <xf numFmtId="0" fontId="3" fillId="0" borderId="0" xfId="0" applyFont="1" applyFill="1" applyBorder="1" applyAlignment="1"/>
    <xf numFmtId="0" fontId="3" fillId="0" borderId="0" xfId="0" applyFont="1" applyFill="1" applyBorder="1"/>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172" fontId="3" fillId="0" borderId="0" xfId="0" applyNumberFormat="1" applyFont="1" applyFill="1" applyBorder="1" applyAlignment="1"/>
    <xf numFmtId="3" fontId="3" fillId="0" borderId="0" xfId="0" applyNumberFormat="1" applyFont="1" applyFill="1" applyBorder="1" applyAlignment="1"/>
    <xf numFmtId="4" fontId="3" fillId="0" borderId="0" xfId="0" applyNumberFormat="1" applyFont="1" applyFill="1" applyBorder="1" applyAlignment="1"/>
    <xf numFmtId="0" fontId="3" fillId="0" borderId="0" xfId="0" applyFont="1" applyFill="1" applyBorder="1" applyAlignment="1">
      <alignment horizontal="center" vertical="top"/>
    </xf>
    <xf numFmtId="3" fontId="3" fillId="0" borderId="0" xfId="0" applyNumberFormat="1" applyFont="1" applyFill="1"/>
    <xf numFmtId="172" fontId="3" fillId="0" borderId="0" xfId="0" applyNumberFormat="1" applyFont="1" applyFill="1"/>
    <xf numFmtId="3" fontId="3" fillId="0" borderId="0" xfId="0" applyNumberFormat="1" applyFont="1" applyFill="1" applyBorder="1" applyAlignment="1">
      <alignment vertical="top"/>
    </xf>
    <xf numFmtId="0" fontId="3" fillId="0" borderId="0" xfId="0" applyFont="1" applyFill="1" applyAlignment="1">
      <alignment horizontal="center"/>
    </xf>
    <xf numFmtId="3" fontId="3" fillId="0" borderId="0" xfId="0" applyNumberFormat="1" applyFont="1" applyFill="1" applyBorder="1" applyAlignment="1">
      <alignment vertical="top" wrapText="1"/>
    </xf>
    <xf numFmtId="0" fontId="3" fillId="0" borderId="0" xfId="0" applyFont="1" applyFill="1" applyAlignment="1">
      <alignment horizontal="left"/>
    </xf>
    <xf numFmtId="0" fontId="3" fillId="0" borderId="0" xfId="0" applyFont="1" applyFill="1" applyAlignment="1">
      <alignment vertical="top"/>
    </xf>
    <xf numFmtId="172" fontId="3" fillId="0" borderId="0" xfId="0" applyNumberFormat="1" applyFont="1" applyFill="1" applyBorder="1" applyAlignment="1">
      <alignment vertical="top" wrapText="1"/>
    </xf>
    <xf numFmtId="3" fontId="3" fillId="0" borderId="0" xfId="0" applyNumberFormat="1" applyFont="1" applyFill="1" applyBorder="1" applyAlignment="1">
      <alignment horizontal="right" vertical="top" wrapText="1"/>
    </xf>
    <xf numFmtId="3" fontId="3" fillId="0" borderId="0" xfId="2" applyNumberFormat="1" applyFont="1" applyFill="1" applyBorder="1" applyAlignment="1">
      <alignment horizontal="right" vertical="center"/>
    </xf>
    <xf numFmtId="3" fontId="3" fillId="0" borderId="0" xfId="0" applyNumberFormat="1" applyFont="1" applyFill="1" applyBorder="1" applyAlignment="1">
      <alignment horizontal="center" vertical="top"/>
    </xf>
    <xf numFmtId="4" fontId="3" fillId="0" borderId="0" xfId="0" applyNumberFormat="1" applyFont="1" applyFill="1" applyAlignment="1">
      <alignment horizontal="center" vertical="top"/>
    </xf>
    <xf numFmtId="172" fontId="3" fillId="0" borderId="0" xfId="5" applyNumberFormat="1" applyFont="1" applyFill="1" applyBorder="1" applyAlignment="1">
      <alignment vertical="top"/>
    </xf>
    <xf numFmtId="172" fontId="3" fillId="0" borderId="0" xfId="2" applyNumberFormat="1" applyFont="1" applyFill="1" applyBorder="1" applyAlignment="1">
      <alignment horizontal="right" vertical="center"/>
    </xf>
    <xf numFmtId="172" fontId="3" fillId="0" borderId="0" xfId="0" applyNumberFormat="1" applyFont="1" applyFill="1" applyBorder="1" applyAlignment="1">
      <alignment vertical="top"/>
    </xf>
    <xf numFmtId="0" fontId="3" fillId="0" borderId="0" xfId="0" applyFont="1" applyFill="1" applyAlignment="1">
      <alignment horizontal="left" vertical="center"/>
    </xf>
    <xf numFmtId="0" fontId="3" fillId="0" borderId="0" xfId="0" applyFont="1" applyFill="1" applyAlignment="1">
      <alignment horizontal="center" vertical="top"/>
    </xf>
    <xf numFmtId="172" fontId="3" fillId="0" borderId="0" xfId="0" applyNumberFormat="1" applyFont="1" applyFill="1" applyAlignment="1">
      <alignment horizontal="center"/>
    </xf>
    <xf numFmtId="172" fontId="3" fillId="0" borderId="0" xfId="0" applyNumberFormat="1" applyFont="1" applyFill="1" applyAlignment="1">
      <alignment vertical="top"/>
    </xf>
    <xf numFmtId="3" fontId="3" fillId="0" borderId="0" xfId="0" applyNumberFormat="1" applyFont="1" applyFill="1" applyAlignment="1">
      <alignment vertical="top"/>
    </xf>
    <xf numFmtId="0" fontId="3" fillId="0" borderId="0" xfId="0" applyFont="1" applyFill="1" applyAlignment="1">
      <alignment horizontal="left" vertical="top"/>
    </xf>
    <xf numFmtId="172" fontId="3" fillId="0" borderId="0" xfId="0" applyNumberFormat="1" applyFont="1" applyFill="1" applyAlignment="1">
      <alignment horizontal="right" vertical="top"/>
    </xf>
    <xf numFmtId="3" fontId="3" fillId="0" borderId="0" xfId="0" applyNumberFormat="1" applyFont="1" applyFill="1" applyAlignment="1">
      <alignment horizontal="right" vertical="top"/>
    </xf>
    <xf numFmtId="172" fontId="3" fillId="0" borderId="0" xfId="0" applyNumberFormat="1" applyFont="1" applyFill="1" applyBorder="1" applyAlignment="1">
      <alignment horizontal="right" vertical="top" wrapText="1"/>
    </xf>
    <xf numFmtId="3" fontId="3" fillId="0" borderId="0" xfId="1" applyNumberFormat="1" applyFont="1" applyFill="1" applyBorder="1" applyAlignment="1">
      <alignment horizontal="right" vertical="center"/>
    </xf>
    <xf numFmtId="3" fontId="1" fillId="0" borderId="0" xfId="2" applyNumberFormat="1" applyFont="1" applyFill="1" applyBorder="1" applyAlignment="1">
      <alignment horizontal="right" vertical="center"/>
    </xf>
  </cellXfs>
  <cellStyles count="15">
    <cellStyle name="Comma 13" xfId="1"/>
    <cellStyle name="Comma 2" xfId="2"/>
    <cellStyle name="Comma 2 2" xfId="3"/>
    <cellStyle name="Comma 3" xfId="4"/>
    <cellStyle name="Comma_2003-2005BPTable" xfId="5"/>
    <cellStyle name="Dezimal 2" xfId="6"/>
    <cellStyle name="Normal" xfId="0" builtinId="0"/>
    <cellStyle name="Normal 2" xfId="7"/>
    <cellStyle name="Normal 3" xfId="8"/>
    <cellStyle name="Normal 4" xfId="9"/>
    <cellStyle name="Normal 6 2" xfId="10"/>
    <cellStyle name="Normal 7" xfId="11"/>
    <cellStyle name="Percent 10 2" xfId="12"/>
    <cellStyle name="Percent 2" xfId="13"/>
    <cellStyle name="Standard 2" xfId="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L600"/>
  <sheetViews>
    <sheetView tabSelected="1" zoomScale="110" zoomScaleNormal="110" workbookViewId="0">
      <selection activeCell="A5" sqref="A5"/>
    </sheetView>
  </sheetViews>
  <sheetFormatPr defaultColWidth="8.86328125" defaultRowHeight="10.15" x14ac:dyDescent="0.3"/>
  <cols>
    <col min="1" max="1" width="14.1328125" style="21" customWidth="1"/>
    <col min="2" max="2" width="6.86328125" style="31" customWidth="1"/>
    <col min="3" max="3" width="5.19921875" style="31" customWidth="1"/>
    <col min="4" max="4" width="4.6640625" style="31" customWidth="1"/>
    <col min="5" max="5" width="5.46484375" style="31" customWidth="1"/>
    <col min="6" max="6" width="7.86328125" style="31" customWidth="1"/>
    <col min="7" max="7" width="6.1328125" style="31" customWidth="1"/>
    <col min="8" max="8" width="12.46484375" style="31" customWidth="1"/>
    <col min="9" max="9" width="13.1328125" style="31" customWidth="1"/>
    <col min="10" max="10" width="7.19921875" style="37" customWidth="1"/>
    <col min="11" max="11" width="6.1328125" style="36" customWidth="1"/>
    <col min="12" max="12" width="6.86328125" style="36" customWidth="1"/>
    <col min="13" max="13" width="6.53125" style="37" customWidth="1"/>
    <col min="14" max="14" width="6.19921875" style="33" customWidth="1"/>
    <col min="15" max="15" width="6" style="33" customWidth="1"/>
    <col min="16" max="16" width="7.53125" style="34" customWidth="1"/>
    <col min="17" max="17" width="6" style="33" customWidth="1"/>
    <col min="18" max="18" width="6.19921875" style="33" customWidth="1"/>
    <col min="19" max="19" width="6.53125" style="34" customWidth="1"/>
    <col min="20" max="20" width="6.1328125" style="33" customWidth="1"/>
    <col min="21" max="21" width="6.33203125" style="33" customWidth="1"/>
    <col min="22" max="22" width="5.46484375" style="26" customWidth="1"/>
    <col min="23" max="23" width="4.86328125" style="31" customWidth="1"/>
    <col min="24" max="24" width="7.33203125" style="31" customWidth="1"/>
    <col min="25" max="25" width="6.53125" style="31" customWidth="1"/>
    <col min="26" max="26" width="6.86328125" style="31" customWidth="1"/>
    <col min="27" max="27" width="8.86328125" style="21"/>
    <col min="28" max="28" width="13.1328125" style="21" customWidth="1"/>
    <col min="29" max="30" width="10.1328125" style="21" customWidth="1"/>
    <col min="31" max="31" width="8.86328125" style="31"/>
    <col min="32" max="194" width="8.86328125" style="21"/>
    <col min="195" max="16384" width="8.86328125" style="3"/>
  </cols>
  <sheetData>
    <row r="1" spans="1:194" s="2" customFormat="1" ht="50.65" x14ac:dyDescent="0.35">
      <c r="A1" s="4" t="s">
        <v>0</v>
      </c>
      <c r="B1" s="4" t="s">
        <v>1</v>
      </c>
      <c r="C1" s="4" t="s">
        <v>4</v>
      </c>
      <c r="D1" s="4" t="s">
        <v>5</v>
      </c>
      <c r="E1" s="4" t="s">
        <v>3</v>
      </c>
      <c r="F1" s="4" t="s">
        <v>179</v>
      </c>
      <c r="G1" s="4" t="s">
        <v>6</v>
      </c>
      <c r="H1" s="4" t="s">
        <v>7</v>
      </c>
      <c r="I1" s="4" t="s">
        <v>8</v>
      </c>
      <c r="J1" s="5" t="s">
        <v>166</v>
      </c>
      <c r="K1" s="6" t="s">
        <v>167</v>
      </c>
      <c r="L1" s="6" t="s">
        <v>168</v>
      </c>
      <c r="M1" s="5" t="s">
        <v>191</v>
      </c>
      <c r="N1" s="6" t="s">
        <v>192</v>
      </c>
      <c r="O1" s="6" t="s">
        <v>193</v>
      </c>
      <c r="P1" s="5" t="s">
        <v>199</v>
      </c>
      <c r="Q1" s="6" t="s">
        <v>200</v>
      </c>
      <c r="R1" s="6" t="s">
        <v>201</v>
      </c>
      <c r="S1" s="5" t="s">
        <v>202</v>
      </c>
      <c r="T1" s="6" t="s">
        <v>203</v>
      </c>
      <c r="U1" s="6" t="s">
        <v>204</v>
      </c>
      <c r="V1" s="2" t="s">
        <v>9</v>
      </c>
      <c r="W1" s="2" t="s">
        <v>10</v>
      </c>
      <c r="X1" s="2" t="s">
        <v>197</v>
      </c>
      <c r="Y1" s="2" t="s">
        <v>152</v>
      </c>
      <c r="Z1" s="2" t="s">
        <v>153</v>
      </c>
    </row>
    <row r="2" spans="1:194" x14ac:dyDescent="0.3">
      <c r="A2" s="10" t="s">
        <v>27</v>
      </c>
      <c r="B2" s="9" t="s">
        <v>30</v>
      </c>
      <c r="C2" s="9" t="s">
        <v>29</v>
      </c>
      <c r="D2" s="14" t="s">
        <v>20</v>
      </c>
      <c r="E2" s="9" t="s">
        <v>205</v>
      </c>
      <c r="F2" s="9" t="s">
        <v>205</v>
      </c>
      <c r="G2" s="10"/>
      <c r="H2" s="10" t="s">
        <v>241</v>
      </c>
      <c r="I2" s="10" t="s">
        <v>242</v>
      </c>
      <c r="J2" s="24"/>
      <c r="K2" s="28"/>
      <c r="L2" s="28"/>
      <c r="M2" s="24">
        <v>150.29</v>
      </c>
      <c r="N2" s="28"/>
      <c r="O2" s="28"/>
      <c r="P2" s="24"/>
      <c r="Q2" s="28"/>
      <c r="R2" s="28"/>
      <c r="S2" s="24"/>
      <c r="T2" s="28"/>
      <c r="U2" s="28"/>
      <c r="V2" s="9" t="s">
        <v>207</v>
      </c>
      <c r="W2" s="9" t="s">
        <v>213</v>
      </c>
      <c r="X2" s="10"/>
      <c r="Y2" s="10" t="s">
        <v>243</v>
      </c>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8"/>
      <c r="FV2" s="3"/>
      <c r="FW2" s="3"/>
      <c r="FX2" s="3"/>
      <c r="FY2" s="3"/>
      <c r="FZ2" s="3"/>
      <c r="GA2" s="3"/>
      <c r="GB2" s="3"/>
      <c r="GC2" s="3"/>
      <c r="GD2" s="3"/>
      <c r="GE2" s="3"/>
      <c r="GF2" s="3"/>
      <c r="GG2" s="3"/>
      <c r="GH2" s="3"/>
      <c r="GI2" s="3"/>
      <c r="GJ2" s="3"/>
      <c r="GK2" s="3"/>
      <c r="GL2" s="3"/>
    </row>
    <row r="3" spans="1:194" s="7" customFormat="1" x14ac:dyDescent="0.3">
      <c r="A3" s="10" t="s">
        <v>27</v>
      </c>
      <c r="B3" s="9" t="s">
        <v>30</v>
      </c>
      <c r="C3" s="9" t="s">
        <v>29</v>
      </c>
      <c r="D3" s="18" t="s">
        <v>14</v>
      </c>
      <c r="E3" s="9" t="s">
        <v>209</v>
      </c>
      <c r="F3" s="9" t="s">
        <v>12</v>
      </c>
      <c r="G3" s="10"/>
      <c r="H3" s="10" t="s">
        <v>238</v>
      </c>
      <c r="I3" s="10" t="s">
        <v>239</v>
      </c>
      <c r="J3" s="24"/>
      <c r="K3" s="28"/>
      <c r="L3" s="28"/>
      <c r="M3" s="24">
        <v>215.26499999999999</v>
      </c>
      <c r="N3" s="28">
        <v>2.1828119071023719</v>
      </c>
      <c r="O3" s="28"/>
      <c r="P3" s="24"/>
      <c r="Q3" s="28"/>
      <c r="R3" s="28"/>
      <c r="S3" s="24">
        <v>54.805</v>
      </c>
      <c r="T3" s="28">
        <v>0.55572901571897659</v>
      </c>
      <c r="U3" s="28"/>
      <c r="V3" s="9" t="s">
        <v>211</v>
      </c>
      <c r="W3" s="9" t="s">
        <v>208</v>
      </c>
      <c r="X3" s="10"/>
      <c r="Y3" s="10" t="s">
        <v>240</v>
      </c>
    </row>
    <row r="4" spans="1:194" s="7" customFormat="1" x14ac:dyDescent="0.3">
      <c r="A4" s="10" t="s">
        <v>27</v>
      </c>
      <c r="B4" s="9" t="s">
        <v>30</v>
      </c>
      <c r="C4" s="9" t="s">
        <v>29</v>
      </c>
      <c r="D4" s="14" t="s">
        <v>11</v>
      </c>
      <c r="E4" s="9" t="s">
        <v>26</v>
      </c>
      <c r="F4" s="9" t="s">
        <v>26</v>
      </c>
      <c r="G4" s="10"/>
      <c r="H4" s="10" t="s">
        <v>180</v>
      </c>
      <c r="I4" s="10" t="s">
        <v>244</v>
      </c>
      <c r="J4" s="24"/>
      <c r="K4" s="28"/>
      <c r="L4" s="28"/>
      <c r="M4" s="24">
        <v>192</v>
      </c>
      <c r="N4" s="28"/>
      <c r="O4" s="28"/>
      <c r="P4" s="24"/>
      <c r="Q4" s="28"/>
      <c r="R4" s="28"/>
      <c r="S4" s="24"/>
      <c r="T4" s="28"/>
      <c r="U4" s="28"/>
      <c r="V4" s="9" t="s">
        <v>207</v>
      </c>
      <c r="W4" s="9" t="s">
        <v>213</v>
      </c>
      <c r="X4" s="10"/>
      <c r="Y4" s="10" t="s">
        <v>245</v>
      </c>
    </row>
    <row r="5" spans="1:194" s="7" customFormat="1" ht="9.6" customHeight="1" x14ac:dyDescent="0.3">
      <c r="A5" s="10" t="s">
        <v>27</v>
      </c>
      <c r="B5" s="9" t="s">
        <v>31</v>
      </c>
      <c r="C5" s="9" t="s">
        <v>29</v>
      </c>
      <c r="D5" s="14" t="s">
        <v>20</v>
      </c>
      <c r="E5" s="9" t="s">
        <v>205</v>
      </c>
      <c r="F5" s="9" t="s">
        <v>205</v>
      </c>
      <c r="G5" s="10"/>
      <c r="H5" s="10" t="s">
        <v>26</v>
      </c>
      <c r="I5" s="10" t="s">
        <v>587</v>
      </c>
      <c r="J5" s="24">
        <v>0</v>
      </c>
      <c r="K5" s="28">
        <v>0</v>
      </c>
      <c r="L5" s="28"/>
      <c r="M5" s="24">
        <v>60.99</v>
      </c>
      <c r="N5" s="28">
        <v>0</v>
      </c>
      <c r="O5" s="28"/>
      <c r="P5" s="24">
        <v>0</v>
      </c>
      <c r="Q5" s="28">
        <v>0</v>
      </c>
      <c r="R5" s="28"/>
      <c r="S5" s="24">
        <v>0</v>
      </c>
      <c r="T5" s="28">
        <v>0</v>
      </c>
      <c r="U5" s="28"/>
      <c r="V5" s="9" t="s">
        <v>207</v>
      </c>
      <c r="W5" s="9" t="s">
        <v>213</v>
      </c>
      <c r="X5" s="10"/>
      <c r="Y5" s="10" t="s">
        <v>585</v>
      </c>
    </row>
    <row r="6" spans="1:194" s="7" customFormat="1" x14ac:dyDescent="0.3">
      <c r="A6" s="10" t="s">
        <v>27</v>
      </c>
      <c r="B6" s="9" t="s">
        <v>31</v>
      </c>
      <c r="C6" s="9" t="s">
        <v>29</v>
      </c>
      <c r="D6" s="18" t="s">
        <v>14</v>
      </c>
      <c r="E6" s="9" t="s">
        <v>209</v>
      </c>
      <c r="F6" s="9" t="s">
        <v>12</v>
      </c>
      <c r="G6" s="10"/>
      <c r="H6" s="10" t="s">
        <v>13</v>
      </c>
      <c r="I6" s="10" t="s">
        <v>584</v>
      </c>
      <c r="J6" s="24">
        <v>0</v>
      </c>
      <c r="K6" s="28">
        <v>0</v>
      </c>
      <c r="L6" s="28"/>
      <c r="M6" s="24">
        <v>98.1</v>
      </c>
      <c r="N6" s="28">
        <v>1.0312497198908843</v>
      </c>
      <c r="O6" s="28"/>
      <c r="P6" s="24">
        <v>0</v>
      </c>
      <c r="Q6" s="28">
        <v>0</v>
      </c>
      <c r="R6" s="28"/>
      <c r="S6" s="24">
        <v>22.687999999999999</v>
      </c>
      <c r="T6" s="28">
        <v>0.23850514355031954</v>
      </c>
      <c r="U6" s="28"/>
      <c r="V6" s="9" t="s">
        <v>211</v>
      </c>
      <c r="W6" s="9" t="s">
        <v>208</v>
      </c>
      <c r="X6" s="10"/>
      <c r="Y6" s="10" t="s">
        <v>585</v>
      </c>
    </row>
    <row r="7" spans="1:194" s="7" customFormat="1" x14ac:dyDescent="0.3">
      <c r="A7" s="10" t="s">
        <v>32</v>
      </c>
      <c r="B7" s="9" t="s">
        <v>30</v>
      </c>
      <c r="C7" s="9" t="s">
        <v>2</v>
      </c>
      <c r="D7" s="18" t="s">
        <v>14</v>
      </c>
      <c r="E7" s="9" t="s">
        <v>209</v>
      </c>
      <c r="F7" s="9" t="s">
        <v>12</v>
      </c>
      <c r="G7" s="10"/>
      <c r="H7" s="10" t="s">
        <v>238</v>
      </c>
      <c r="I7" s="10" t="s">
        <v>246</v>
      </c>
      <c r="J7" s="24">
        <v>44.634999999999998</v>
      </c>
      <c r="K7" s="28">
        <v>0.26333333333333331</v>
      </c>
      <c r="L7" s="28"/>
      <c r="M7" s="24"/>
      <c r="N7" s="28"/>
      <c r="O7" s="28"/>
      <c r="P7" s="24"/>
      <c r="Q7" s="28"/>
      <c r="R7" s="28"/>
      <c r="S7" s="24">
        <v>10.17</v>
      </c>
      <c r="T7" s="28">
        <v>6.0000000000000005E-2</v>
      </c>
      <c r="U7" s="28"/>
      <c r="V7" s="9" t="s">
        <v>211</v>
      </c>
      <c r="W7" s="9" t="s">
        <v>208</v>
      </c>
      <c r="X7" s="10"/>
      <c r="Y7" s="10" t="s">
        <v>240</v>
      </c>
    </row>
    <row r="8" spans="1:194" s="7" customFormat="1" x14ac:dyDescent="0.3">
      <c r="A8" s="10" t="s">
        <v>32</v>
      </c>
      <c r="B8" s="9" t="s">
        <v>30</v>
      </c>
      <c r="C8" s="9" t="s">
        <v>2</v>
      </c>
      <c r="D8" s="14" t="s">
        <v>11</v>
      </c>
      <c r="E8" s="9" t="s">
        <v>26</v>
      </c>
      <c r="F8" s="9" t="s">
        <v>26</v>
      </c>
      <c r="G8" s="10"/>
      <c r="H8" s="10" t="s">
        <v>180</v>
      </c>
      <c r="I8" s="10" t="s">
        <v>247</v>
      </c>
      <c r="J8" s="24"/>
      <c r="K8" s="28"/>
      <c r="L8" s="28"/>
      <c r="M8" s="24">
        <v>139.77600000000001</v>
      </c>
      <c r="N8" s="28"/>
      <c r="O8" s="28"/>
      <c r="P8" s="24"/>
      <c r="Q8" s="28"/>
      <c r="R8" s="28"/>
      <c r="S8" s="24"/>
      <c r="T8" s="28"/>
      <c r="U8" s="28"/>
      <c r="V8" s="9" t="s">
        <v>207</v>
      </c>
      <c r="W8" s="9" t="s">
        <v>213</v>
      </c>
      <c r="X8" s="10"/>
      <c r="Y8" s="10" t="s">
        <v>668</v>
      </c>
    </row>
    <row r="9" spans="1:194" x14ac:dyDescent="0.3">
      <c r="A9" s="10" t="s">
        <v>32</v>
      </c>
      <c r="B9" s="9" t="s">
        <v>31</v>
      </c>
      <c r="C9" s="9" t="s">
        <v>2</v>
      </c>
      <c r="D9" s="18" t="s">
        <v>14</v>
      </c>
      <c r="E9" s="9" t="s">
        <v>209</v>
      </c>
      <c r="F9" s="9" t="s">
        <v>12</v>
      </c>
      <c r="G9" s="10"/>
      <c r="H9" s="10" t="s">
        <v>13</v>
      </c>
      <c r="I9" s="10" t="s">
        <v>584</v>
      </c>
      <c r="J9" s="24">
        <v>88.563000000000002</v>
      </c>
      <c r="K9" s="28">
        <v>0.54166666666666663</v>
      </c>
      <c r="L9" s="28"/>
      <c r="M9" s="24">
        <v>0</v>
      </c>
      <c r="N9" s="28">
        <v>0</v>
      </c>
      <c r="O9" s="28"/>
      <c r="P9" s="24">
        <v>0</v>
      </c>
      <c r="Q9" s="28">
        <v>0</v>
      </c>
      <c r="R9" s="28"/>
      <c r="S9" s="24">
        <v>38.423000000000002</v>
      </c>
      <c r="T9" s="28">
        <v>0.23499999999999999</v>
      </c>
      <c r="U9" s="28"/>
      <c r="V9" s="9" t="s">
        <v>211</v>
      </c>
      <c r="W9" s="9" t="s">
        <v>208</v>
      </c>
      <c r="X9" s="10"/>
      <c r="Y9" s="10" t="s">
        <v>588</v>
      </c>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8"/>
      <c r="FV9" s="3"/>
      <c r="FW9" s="3"/>
      <c r="FX9" s="3"/>
      <c r="FY9" s="3"/>
      <c r="FZ9" s="3"/>
      <c r="GA9" s="3"/>
      <c r="GB9" s="3"/>
      <c r="GC9" s="3"/>
      <c r="GD9" s="3"/>
      <c r="GE9" s="3"/>
      <c r="GF9" s="3"/>
      <c r="GG9" s="3"/>
      <c r="GH9" s="3"/>
      <c r="GI9" s="3"/>
      <c r="GJ9" s="3"/>
      <c r="GK9" s="3"/>
      <c r="GL9" s="3"/>
    </row>
    <row r="10" spans="1:194" x14ac:dyDescent="0.3">
      <c r="A10" s="10" t="s">
        <v>33</v>
      </c>
      <c r="B10" s="9" t="s">
        <v>30</v>
      </c>
      <c r="C10" s="9" t="s">
        <v>29</v>
      </c>
      <c r="D10" s="14" t="s">
        <v>11</v>
      </c>
      <c r="E10" s="9" t="s">
        <v>26</v>
      </c>
      <c r="F10" s="9" t="s">
        <v>26</v>
      </c>
      <c r="G10" s="10"/>
      <c r="H10" s="10" t="s">
        <v>180</v>
      </c>
      <c r="I10" s="10" t="s">
        <v>248</v>
      </c>
      <c r="J10" s="24">
        <v>329.47199999999998</v>
      </c>
      <c r="K10" s="28"/>
      <c r="L10" s="28"/>
      <c r="M10" s="24"/>
      <c r="N10" s="28"/>
      <c r="O10" s="28"/>
      <c r="P10" s="24">
        <v>329.47199999999998</v>
      </c>
      <c r="Q10" s="28"/>
      <c r="R10" s="28"/>
      <c r="S10" s="24"/>
      <c r="T10" s="28"/>
      <c r="U10" s="28"/>
      <c r="V10" s="9" t="s">
        <v>207</v>
      </c>
      <c r="W10" s="9" t="s">
        <v>213</v>
      </c>
      <c r="X10" s="10"/>
      <c r="Y10" s="10" t="s">
        <v>669</v>
      </c>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8"/>
      <c r="FV10" s="3"/>
      <c r="FW10" s="3"/>
      <c r="FX10" s="3"/>
      <c r="FY10" s="3"/>
      <c r="FZ10" s="3"/>
      <c r="GA10" s="3"/>
      <c r="GB10" s="3"/>
      <c r="GC10" s="3"/>
      <c r="GD10" s="3"/>
      <c r="GE10" s="3"/>
      <c r="GF10" s="3"/>
      <c r="GG10" s="3"/>
      <c r="GH10" s="3"/>
      <c r="GI10" s="3"/>
      <c r="GJ10" s="3"/>
      <c r="GK10" s="3"/>
      <c r="GL10" s="3"/>
    </row>
    <row r="11" spans="1:194" s="7" customFormat="1" x14ac:dyDescent="0.3">
      <c r="A11" s="10" t="s">
        <v>33</v>
      </c>
      <c r="B11" s="9" t="s">
        <v>31</v>
      </c>
      <c r="C11" s="9" t="s">
        <v>29</v>
      </c>
      <c r="D11" s="18" t="s">
        <v>14</v>
      </c>
      <c r="E11" s="9" t="s">
        <v>209</v>
      </c>
      <c r="F11" s="9" t="s">
        <v>209</v>
      </c>
      <c r="G11" s="10"/>
      <c r="H11" s="10" t="s">
        <v>160</v>
      </c>
      <c r="I11" s="10"/>
      <c r="J11" s="24"/>
      <c r="K11" s="28"/>
      <c r="L11" s="28"/>
      <c r="M11" s="24"/>
      <c r="N11" s="28"/>
      <c r="O11" s="28"/>
      <c r="P11" s="24"/>
      <c r="Q11" s="28"/>
      <c r="R11" s="28"/>
      <c r="S11" s="24"/>
      <c r="T11" s="28"/>
      <c r="U11" s="28"/>
      <c r="V11" s="9" t="s">
        <v>211</v>
      </c>
      <c r="W11" s="9" t="s">
        <v>208</v>
      </c>
      <c r="X11" s="10"/>
      <c r="Y11" s="10"/>
    </row>
    <row r="12" spans="1:194" s="7" customFormat="1" x14ac:dyDescent="0.3">
      <c r="A12" s="10" t="s">
        <v>33</v>
      </c>
      <c r="B12" s="9" t="s">
        <v>31</v>
      </c>
      <c r="C12" s="9" t="s">
        <v>29</v>
      </c>
      <c r="D12" s="14" t="s">
        <v>20</v>
      </c>
      <c r="E12" s="9" t="s">
        <v>205</v>
      </c>
      <c r="F12" s="9" t="s">
        <v>205</v>
      </c>
      <c r="G12" s="10"/>
      <c r="H12" s="10" t="s">
        <v>26</v>
      </c>
      <c r="I12" s="10" t="s">
        <v>587</v>
      </c>
      <c r="J12" s="24">
        <v>0</v>
      </c>
      <c r="K12" s="28">
        <v>0</v>
      </c>
      <c r="L12" s="28"/>
      <c r="M12" s="24">
        <v>203.3</v>
      </c>
      <c r="N12" s="28">
        <v>0</v>
      </c>
      <c r="O12" s="28"/>
      <c r="P12" s="24">
        <v>0</v>
      </c>
      <c r="Q12" s="28">
        <v>0</v>
      </c>
      <c r="R12" s="28"/>
      <c r="S12" s="24">
        <v>0</v>
      </c>
      <c r="T12" s="28">
        <v>0</v>
      </c>
      <c r="U12" s="28"/>
      <c r="V12" s="9" t="s">
        <v>207</v>
      </c>
      <c r="W12" s="9" t="s">
        <v>213</v>
      </c>
      <c r="X12" s="10"/>
      <c r="Y12" s="10" t="s">
        <v>589</v>
      </c>
    </row>
    <row r="13" spans="1:194" s="7" customFormat="1" x14ac:dyDescent="0.3">
      <c r="A13" s="10" t="s">
        <v>33</v>
      </c>
      <c r="B13" s="9" t="s">
        <v>31</v>
      </c>
      <c r="C13" s="9" t="s">
        <v>29</v>
      </c>
      <c r="D13" s="18" t="s">
        <v>14</v>
      </c>
      <c r="E13" s="9" t="s">
        <v>209</v>
      </c>
      <c r="F13" s="9" t="s">
        <v>707</v>
      </c>
      <c r="G13" s="10"/>
      <c r="H13" s="10" t="s">
        <v>22</v>
      </c>
      <c r="I13" s="10" t="s">
        <v>584</v>
      </c>
      <c r="J13" s="24">
        <v>91.241818181818189</v>
      </c>
      <c r="K13" s="28">
        <v>1.34</v>
      </c>
      <c r="L13" s="28"/>
      <c r="M13" s="24">
        <v>0</v>
      </c>
      <c r="N13" s="28">
        <v>0</v>
      </c>
      <c r="O13" s="28"/>
      <c r="P13" s="24">
        <v>182.48363636363638</v>
      </c>
      <c r="Q13" s="28">
        <v>2.68</v>
      </c>
      <c r="R13" s="28"/>
      <c r="S13" s="24">
        <v>91.241818181818189</v>
      </c>
      <c r="T13" s="28">
        <v>1.34</v>
      </c>
      <c r="U13" s="28"/>
      <c r="V13" s="9" t="s">
        <v>207</v>
      </c>
      <c r="W13" s="9" t="s">
        <v>208</v>
      </c>
      <c r="X13" s="10"/>
      <c r="Y13" s="10" t="s">
        <v>589</v>
      </c>
      <c r="Z13" s="7" t="s">
        <v>689</v>
      </c>
    </row>
    <row r="14" spans="1:194" s="7" customFormat="1" x14ac:dyDescent="0.3">
      <c r="A14" s="10" t="s">
        <v>33</v>
      </c>
      <c r="B14" s="9" t="s">
        <v>31</v>
      </c>
      <c r="C14" s="9" t="s">
        <v>29</v>
      </c>
      <c r="D14" s="18" t="s">
        <v>14</v>
      </c>
      <c r="E14" s="9" t="s">
        <v>209</v>
      </c>
      <c r="F14" s="9" t="s">
        <v>12</v>
      </c>
      <c r="G14" s="10"/>
      <c r="H14" s="10" t="s">
        <v>13</v>
      </c>
      <c r="I14" s="10" t="s">
        <v>584</v>
      </c>
      <c r="J14" s="24">
        <v>93.38</v>
      </c>
      <c r="K14" s="28">
        <v>1</v>
      </c>
      <c r="L14" s="28"/>
      <c r="M14" s="24">
        <v>0</v>
      </c>
      <c r="N14" s="28">
        <v>0</v>
      </c>
      <c r="O14" s="28"/>
      <c r="P14" s="24">
        <v>186.76</v>
      </c>
      <c r="Q14" s="28">
        <v>2</v>
      </c>
      <c r="R14" s="28"/>
      <c r="S14" s="24">
        <v>188.62799999999999</v>
      </c>
      <c r="T14" s="28">
        <v>2.02</v>
      </c>
      <c r="U14" s="28"/>
      <c r="V14" s="9" t="s">
        <v>207</v>
      </c>
      <c r="W14" s="9" t="s">
        <v>208</v>
      </c>
      <c r="X14" s="10"/>
      <c r="Y14" s="10" t="s">
        <v>589</v>
      </c>
      <c r="Z14" s="7" t="s">
        <v>691</v>
      </c>
    </row>
    <row r="15" spans="1:194" s="7" customFormat="1" x14ac:dyDescent="0.3">
      <c r="A15" s="10" t="s">
        <v>33</v>
      </c>
      <c r="B15" s="9" t="s">
        <v>31</v>
      </c>
      <c r="C15" s="9" t="s">
        <v>29</v>
      </c>
      <c r="D15" s="18" t="s">
        <v>14</v>
      </c>
      <c r="E15" s="9" t="s">
        <v>209</v>
      </c>
      <c r="F15" s="9" t="s">
        <v>600</v>
      </c>
      <c r="G15" s="10"/>
      <c r="H15" s="10" t="s">
        <v>590</v>
      </c>
      <c r="I15" s="10" t="s">
        <v>584</v>
      </c>
      <c r="J15" s="24">
        <v>163.41818181818181</v>
      </c>
      <c r="K15" s="28">
        <v>1</v>
      </c>
      <c r="L15" s="28"/>
      <c r="M15" s="24">
        <v>0</v>
      </c>
      <c r="N15" s="28">
        <v>0</v>
      </c>
      <c r="O15" s="28"/>
      <c r="P15" s="24">
        <v>817.09090909090901</v>
      </c>
      <c r="Q15" s="28">
        <v>5</v>
      </c>
      <c r="R15" s="28"/>
      <c r="S15" s="24">
        <v>768.06545454545437</v>
      </c>
      <c r="T15" s="28">
        <v>4.7</v>
      </c>
      <c r="U15" s="28"/>
      <c r="V15" s="9" t="s">
        <v>207</v>
      </c>
      <c r="W15" s="9" t="s">
        <v>208</v>
      </c>
      <c r="X15" s="10"/>
      <c r="Y15" s="10" t="s">
        <v>589</v>
      </c>
      <c r="Z15" s="7" t="s">
        <v>690</v>
      </c>
    </row>
    <row r="16" spans="1:194" s="7" customFormat="1" x14ac:dyDescent="0.3">
      <c r="A16" s="10" t="s">
        <v>34</v>
      </c>
      <c r="B16" s="9" t="s">
        <v>35</v>
      </c>
      <c r="C16" s="9" t="s">
        <v>2</v>
      </c>
      <c r="D16" s="9" t="s">
        <v>17</v>
      </c>
      <c r="E16" s="9" t="s">
        <v>205</v>
      </c>
      <c r="F16" s="9" t="s">
        <v>205</v>
      </c>
      <c r="G16" s="10" t="s">
        <v>150</v>
      </c>
      <c r="H16" s="10" t="s">
        <v>206</v>
      </c>
      <c r="I16" s="10"/>
      <c r="J16" s="24">
        <v>0</v>
      </c>
      <c r="K16" s="28">
        <v>0</v>
      </c>
      <c r="L16" s="28"/>
      <c r="M16" s="24">
        <v>750</v>
      </c>
      <c r="N16" s="28">
        <v>0</v>
      </c>
      <c r="O16" s="28"/>
      <c r="P16" s="24">
        <v>0</v>
      </c>
      <c r="Q16" s="28">
        <v>0</v>
      </c>
      <c r="R16" s="28"/>
      <c r="S16" s="24">
        <v>500</v>
      </c>
      <c r="T16" s="28">
        <v>0</v>
      </c>
      <c r="U16" s="28"/>
      <c r="V16" s="9" t="s">
        <v>207</v>
      </c>
      <c r="W16" s="9" t="s">
        <v>208</v>
      </c>
      <c r="X16" s="10" t="s">
        <v>150</v>
      </c>
      <c r="Y16" s="10"/>
    </row>
    <row r="17" spans="1:26" s="7" customFormat="1" x14ac:dyDescent="0.3">
      <c r="A17" s="10" t="s">
        <v>34</v>
      </c>
      <c r="B17" s="9" t="s">
        <v>35</v>
      </c>
      <c r="C17" s="9" t="s">
        <v>2</v>
      </c>
      <c r="D17" s="9" t="s">
        <v>17</v>
      </c>
      <c r="E17" s="9" t="s">
        <v>209</v>
      </c>
      <c r="F17" s="9" t="s">
        <v>12</v>
      </c>
      <c r="G17" s="10" t="s">
        <v>150</v>
      </c>
      <c r="H17" s="10" t="s">
        <v>210</v>
      </c>
      <c r="I17" s="10"/>
      <c r="J17" s="24">
        <v>0</v>
      </c>
      <c r="K17" s="28">
        <v>0</v>
      </c>
      <c r="L17" s="28"/>
      <c r="M17" s="24">
        <v>0</v>
      </c>
      <c r="N17" s="28">
        <v>0</v>
      </c>
      <c r="O17" s="28"/>
      <c r="P17" s="24">
        <v>0</v>
      </c>
      <c r="Q17" s="28">
        <v>0</v>
      </c>
      <c r="R17" s="28"/>
      <c r="S17" s="24">
        <v>96.727999999999994</v>
      </c>
      <c r="T17" s="28">
        <v>0.91800000000000004</v>
      </c>
      <c r="U17" s="28"/>
      <c r="V17" s="9" t="s">
        <v>211</v>
      </c>
      <c r="W17" s="9" t="s">
        <v>208</v>
      </c>
      <c r="X17" s="10" t="s">
        <v>150</v>
      </c>
      <c r="Y17" s="10"/>
    </row>
    <row r="18" spans="1:26" s="7" customFormat="1" x14ac:dyDescent="0.3">
      <c r="A18" s="10" t="s">
        <v>34</v>
      </c>
      <c r="B18" s="9" t="s">
        <v>30</v>
      </c>
      <c r="C18" s="9" t="s">
        <v>2</v>
      </c>
      <c r="D18" s="14" t="s">
        <v>11</v>
      </c>
      <c r="E18" s="9" t="s">
        <v>26</v>
      </c>
      <c r="F18" s="9" t="s">
        <v>26</v>
      </c>
      <c r="G18" s="10"/>
      <c r="H18" s="10" t="s">
        <v>180</v>
      </c>
      <c r="I18" s="10" t="s">
        <v>249</v>
      </c>
      <c r="J18" s="24">
        <v>172.03200000000001</v>
      </c>
      <c r="K18" s="28"/>
      <c r="L18" s="28"/>
      <c r="M18" s="24"/>
      <c r="N18" s="28"/>
      <c r="O18" s="28"/>
      <c r="P18" s="24">
        <v>172.03200000000001</v>
      </c>
      <c r="Q18" s="28"/>
      <c r="R18" s="28"/>
      <c r="S18" s="24"/>
      <c r="T18" s="28"/>
      <c r="U18" s="28"/>
      <c r="V18" s="9" t="s">
        <v>207</v>
      </c>
      <c r="W18" s="9" t="s">
        <v>213</v>
      </c>
      <c r="X18" s="10"/>
      <c r="Y18" s="10" t="s">
        <v>670</v>
      </c>
    </row>
    <row r="19" spans="1:26" s="7" customFormat="1" x14ac:dyDescent="0.3">
      <c r="A19" s="10" t="s">
        <v>36</v>
      </c>
      <c r="B19" s="9" t="s">
        <v>30</v>
      </c>
      <c r="C19" s="9" t="s">
        <v>2</v>
      </c>
      <c r="D19" s="9" t="s">
        <v>18</v>
      </c>
      <c r="E19" s="9" t="s">
        <v>205</v>
      </c>
      <c r="F19" s="9" t="s">
        <v>205</v>
      </c>
      <c r="G19" s="10"/>
      <c r="H19" s="10" t="s">
        <v>250</v>
      </c>
      <c r="I19" s="10" t="s">
        <v>251</v>
      </c>
      <c r="J19" s="24"/>
      <c r="K19" s="28"/>
      <c r="L19" s="28"/>
      <c r="M19" s="24">
        <v>53.5</v>
      </c>
      <c r="N19" s="28"/>
      <c r="O19" s="28"/>
      <c r="P19" s="24"/>
      <c r="Q19" s="28"/>
      <c r="R19" s="28"/>
      <c r="S19" s="24"/>
      <c r="T19" s="28"/>
      <c r="U19" s="28"/>
      <c r="V19" s="9" t="s">
        <v>207</v>
      </c>
      <c r="W19" s="9" t="s">
        <v>213</v>
      </c>
      <c r="X19" s="10"/>
      <c r="Y19" s="10" t="s">
        <v>252</v>
      </c>
    </row>
    <row r="20" spans="1:26" s="7" customFormat="1" x14ac:dyDescent="0.3">
      <c r="A20" s="10" t="s">
        <v>36</v>
      </c>
      <c r="B20" s="9" t="s">
        <v>30</v>
      </c>
      <c r="C20" s="9" t="s">
        <v>2</v>
      </c>
      <c r="D20" s="18" t="s">
        <v>14</v>
      </c>
      <c r="E20" s="9" t="s">
        <v>209</v>
      </c>
      <c r="F20" s="9" t="s">
        <v>12</v>
      </c>
      <c r="G20" s="10"/>
      <c r="H20" s="10" t="s">
        <v>253</v>
      </c>
      <c r="I20" s="10" t="s">
        <v>254</v>
      </c>
      <c r="J20" s="24">
        <v>32.277326330086204</v>
      </c>
      <c r="K20" s="28">
        <v>7.4999999999999997E-2</v>
      </c>
      <c r="L20" s="28"/>
      <c r="M20" s="24"/>
      <c r="N20" s="28"/>
      <c r="O20" s="28"/>
      <c r="P20" s="24">
        <v>32.277000000000001</v>
      </c>
      <c r="Q20" s="28">
        <v>7.4999999999999997E-2</v>
      </c>
      <c r="R20" s="28"/>
      <c r="S20" s="24">
        <v>43.036251014166851</v>
      </c>
      <c r="T20" s="28">
        <v>7.4999999999999997E-2</v>
      </c>
      <c r="U20" s="28"/>
      <c r="V20" s="9" t="s">
        <v>207</v>
      </c>
      <c r="W20" s="9" t="s">
        <v>208</v>
      </c>
      <c r="X20" s="10"/>
      <c r="Y20" s="10" t="s">
        <v>255</v>
      </c>
    </row>
    <row r="21" spans="1:26" s="7" customFormat="1" x14ac:dyDescent="0.3">
      <c r="A21" s="10" t="s">
        <v>36</v>
      </c>
      <c r="B21" s="9" t="s">
        <v>30</v>
      </c>
      <c r="C21" s="9" t="s">
        <v>2</v>
      </c>
      <c r="D21" s="14" t="s">
        <v>11</v>
      </c>
      <c r="E21" s="9" t="s">
        <v>26</v>
      </c>
      <c r="F21" s="9" t="s">
        <v>26</v>
      </c>
      <c r="G21" s="10"/>
      <c r="H21" s="10" t="s">
        <v>180</v>
      </c>
      <c r="I21" s="10" t="s">
        <v>256</v>
      </c>
      <c r="J21" s="24">
        <v>85</v>
      </c>
      <c r="K21" s="28"/>
      <c r="L21" s="28"/>
      <c r="M21" s="24"/>
      <c r="N21" s="28"/>
      <c r="O21" s="28"/>
      <c r="P21" s="24">
        <v>85</v>
      </c>
      <c r="Q21" s="28"/>
      <c r="R21" s="28"/>
      <c r="S21" s="24"/>
      <c r="T21" s="28"/>
      <c r="U21" s="28"/>
      <c r="V21" s="9" t="s">
        <v>207</v>
      </c>
      <c r="W21" s="9" t="s">
        <v>213</v>
      </c>
      <c r="X21" s="10"/>
      <c r="Y21" s="10" t="s">
        <v>257</v>
      </c>
    </row>
    <row r="22" spans="1:26" s="7" customFormat="1" x14ac:dyDescent="0.3">
      <c r="A22" s="10" t="s">
        <v>36</v>
      </c>
      <c r="B22" s="9" t="s">
        <v>31</v>
      </c>
      <c r="C22" s="9" t="s">
        <v>2</v>
      </c>
      <c r="D22" s="18" t="s">
        <v>14</v>
      </c>
      <c r="E22" s="9" t="s">
        <v>209</v>
      </c>
      <c r="F22" s="9" t="s">
        <v>12</v>
      </c>
      <c r="G22" s="10"/>
      <c r="H22" s="10" t="s">
        <v>13</v>
      </c>
      <c r="I22" s="10" t="s">
        <v>584</v>
      </c>
      <c r="J22" s="24">
        <v>49.520616700095495</v>
      </c>
      <c r="K22" s="28">
        <v>0.7</v>
      </c>
      <c r="L22" s="28"/>
      <c r="M22" s="24">
        <v>0</v>
      </c>
      <c r="N22" s="28">
        <v>0</v>
      </c>
      <c r="O22" s="28"/>
      <c r="P22" s="24">
        <v>14.475257189258686</v>
      </c>
      <c r="Q22" s="28">
        <v>0.1</v>
      </c>
      <c r="R22" s="28"/>
      <c r="S22" s="24">
        <v>0</v>
      </c>
      <c r="T22" s="28">
        <v>0</v>
      </c>
      <c r="U22" s="28"/>
      <c r="V22" s="9" t="s">
        <v>207</v>
      </c>
      <c r="W22" s="9" t="s">
        <v>208</v>
      </c>
      <c r="X22" s="10"/>
      <c r="Y22" s="10" t="s">
        <v>585</v>
      </c>
    </row>
    <row r="23" spans="1:26" s="7" customFormat="1" x14ac:dyDescent="0.3">
      <c r="A23" s="10" t="s">
        <v>37</v>
      </c>
      <c r="B23" s="9" t="s">
        <v>35</v>
      </c>
      <c r="C23" s="9" t="s">
        <v>29</v>
      </c>
      <c r="D23" s="14" t="s">
        <v>11</v>
      </c>
      <c r="E23" s="9" t="s">
        <v>26</v>
      </c>
      <c r="F23" s="9" t="s">
        <v>26</v>
      </c>
      <c r="G23" s="10" t="s">
        <v>150</v>
      </c>
      <c r="H23" s="10" t="s">
        <v>212</v>
      </c>
      <c r="I23" s="10"/>
      <c r="J23" s="24">
        <f>426722.1632/1000</f>
        <v>426.72216320000001</v>
      </c>
      <c r="K23" s="28">
        <v>0</v>
      </c>
      <c r="L23" s="28"/>
      <c r="M23" s="24">
        <v>0</v>
      </c>
      <c r="N23" s="28">
        <v>0</v>
      </c>
      <c r="O23" s="28"/>
      <c r="P23" s="24">
        <f>426722.1632/1000</f>
        <v>426.72216320000001</v>
      </c>
      <c r="Q23" s="28">
        <v>0</v>
      </c>
      <c r="R23" s="28"/>
      <c r="S23" s="24">
        <v>0</v>
      </c>
      <c r="T23" s="28">
        <v>0</v>
      </c>
      <c r="U23" s="28"/>
      <c r="V23" s="9" t="s">
        <v>207</v>
      </c>
      <c r="W23" s="9" t="s">
        <v>213</v>
      </c>
      <c r="X23" s="10" t="s">
        <v>150</v>
      </c>
      <c r="Y23" s="10"/>
    </row>
    <row r="24" spans="1:26" s="7" customFormat="1" x14ac:dyDescent="0.3">
      <c r="A24" s="10" t="s">
        <v>37</v>
      </c>
      <c r="B24" s="9" t="s">
        <v>31</v>
      </c>
      <c r="C24" s="9" t="s">
        <v>29</v>
      </c>
      <c r="D24" s="14" t="s">
        <v>20</v>
      </c>
      <c r="E24" s="9" t="s">
        <v>205</v>
      </c>
      <c r="F24" s="9" t="s">
        <v>205</v>
      </c>
      <c r="G24" s="10"/>
      <c r="H24" s="10" t="s">
        <v>26</v>
      </c>
      <c r="I24" s="10" t="s">
        <v>587</v>
      </c>
      <c r="J24" s="24">
        <v>235.4</v>
      </c>
      <c r="K24" s="28">
        <v>0</v>
      </c>
      <c r="L24" s="28"/>
      <c r="M24" s="24">
        <v>0</v>
      </c>
      <c r="N24" s="28">
        <v>0</v>
      </c>
      <c r="O24" s="28"/>
      <c r="P24" s="24">
        <v>0</v>
      </c>
      <c r="Q24" s="28">
        <v>0</v>
      </c>
      <c r="R24" s="28"/>
      <c r="S24" s="24">
        <v>0</v>
      </c>
      <c r="T24" s="28">
        <v>0</v>
      </c>
      <c r="U24" s="28"/>
      <c r="V24" s="9" t="s">
        <v>207</v>
      </c>
      <c r="W24" s="9" t="s">
        <v>213</v>
      </c>
      <c r="X24" s="10"/>
      <c r="Y24" s="10" t="s">
        <v>589</v>
      </c>
      <c r="Z24" s="7" t="s">
        <v>692</v>
      </c>
    </row>
    <row r="25" spans="1:26" s="7" customFormat="1" x14ac:dyDescent="0.3">
      <c r="A25" s="10" t="s">
        <v>37</v>
      </c>
      <c r="B25" s="9" t="s">
        <v>31</v>
      </c>
      <c r="C25" s="9" t="s">
        <v>29</v>
      </c>
      <c r="D25" s="18" t="s">
        <v>14</v>
      </c>
      <c r="E25" s="9" t="s">
        <v>209</v>
      </c>
      <c r="F25" s="9" t="s">
        <v>12</v>
      </c>
      <c r="G25" s="10"/>
      <c r="H25" s="10" t="s">
        <v>13</v>
      </c>
      <c r="I25" s="10" t="s">
        <v>591</v>
      </c>
      <c r="J25" s="24">
        <v>0</v>
      </c>
      <c r="K25" s="28">
        <v>0</v>
      </c>
      <c r="L25" s="28"/>
      <c r="M25" s="24">
        <v>0</v>
      </c>
      <c r="N25" s="28">
        <v>0</v>
      </c>
      <c r="O25" s="28"/>
      <c r="P25" s="24">
        <v>2000</v>
      </c>
      <c r="Q25" s="28">
        <v>21.44</v>
      </c>
      <c r="R25" s="28"/>
      <c r="S25" s="24">
        <v>1707.1860000000001</v>
      </c>
      <c r="T25" s="28">
        <v>18.260000000000002</v>
      </c>
      <c r="U25" s="28"/>
      <c r="V25" s="9" t="s">
        <v>207</v>
      </c>
      <c r="W25" s="9" t="s">
        <v>208</v>
      </c>
      <c r="X25" s="10"/>
      <c r="Y25" s="10" t="s">
        <v>589</v>
      </c>
    </row>
    <row r="26" spans="1:26" s="7" customFormat="1" x14ac:dyDescent="0.3">
      <c r="A26" s="10" t="s">
        <v>37</v>
      </c>
      <c r="B26" s="9" t="s">
        <v>31</v>
      </c>
      <c r="C26" s="9" t="s">
        <v>29</v>
      </c>
      <c r="D26" s="18" t="s">
        <v>14</v>
      </c>
      <c r="E26" s="9" t="s">
        <v>205</v>
      </c>
      <c r="F26" s="9" t="s">
        <v>592</v>
      </c>
      <c r="G26" s="10"/>
      <c r="H26" s="10" t="s">
        <v>25</v>
      </c>
      <c r="I26" s="10" t="s">
        <v>593</v>
      </c>
      <c r="J26" s="24">
        <v>0</v>
      </c>
      <c r="K26" s="28">
        <v>0</v>
      </c>
      <c r="L26" s="28">
        <v>0</v>
      </c>
      <c r="M26" s="24">
        <v>0</v>
      </c>
      <c r="N26" s="28">
        <v>0</v>
      </c>
      <c r="O26" s="28">
        <v>0</v>
      </c>
      <c r="P26" s="24">
        <v>214</v>
      </c>
      <c r="Q26" s="28">
        <v>0</v>
      </c>
      <c r="R26" s="28"/>
      <c r="S26" s="24">
        <v>572.21299999999997</v>
      </c>
      <c r="T26" s="28">
        <v>0</v>
      </c>
      <c r="U26" s="28"/>
      <c r="V26" s="9" t="s">
        <v>211</v>
      </c>
      <c r="W26" s="9" t="s">
        <v>208</v>
      </c>
      <c r="X26" s="10"/>
      <c r="Y26" s="10" t="s">
        <v>589</v>
      </c>
      <c r="Z26" s="7" t="s">
        <v>594</v>
      </c>
    </row>
    <row r="27" spans="1:26" s="7" customFormat="1" x14ac:dyDescent="0.3">
      <c r="A27" s="10" t="s">
        <v>37</v>
      </c>
      <c r="B27" s="9" t="s">
        <v>31</v>
      </c>
      <c r="C27" s="9" t="s">
        <v>29</v>
      </c>
      <c r="D27" s="18" t="s">
        <v>14</v>
      </c>
      <c r="E27" s="9" t="s">
        <v>209</v>
      </c>
      <c r="F27" s="9" t="s">
        <v>12</v>
      </c>
      <c r="G27" s="10"/>
      <c r="H27" s="10" t="s">
        <v>13</v>
      </c>
      <c r="I27" s="10" t="s">
        <v>584</v>
      </c>
      <c r="J27" s="24">
        <v>4160.2139999999999</v>
      </c>
      <c r="K27" s="28">
        <v>45.051177680284887</v>
      </c>
      <c r="L27" s="28"/>
      <c r="M27" s="24">
        <v>1036.963</v>
      </c>
      <c r="N27" s="28">
        <v>11.229325116248097</v>
      </c>
      <c r="O27" s="28"/>
      <c r="P27" s="24">
        <v>0</v>
      </c>
      <c r="Q27" s="28">
        <v>0</v>
      </c>
      <c r="R27" s="28"/>
      <c r="S27" s="24">
        <v>0</v>
      </c>
      <c r="T27" s="28">
        <v>0</v>
      </c>
      <c r="U27" s="28"/>
      <c r="V27" s="9" t="s">
        <v>211</v>
      </c>
      <c r="W27" s="9" t="s">
        <v>208</v>
      </c>
      <c r="X27" s="10"/>
      <c r="Y27" s="10" t="s">
        <v>589</v>
      </c>
    </row>
    <row r="28" spans="1:26" s="7" customFormat="1" x14ac:dyDescent="0.3">
      <c r="A28" s="10" t="s">
        <v>37</v>
      </c>
      <c r="B28" s="9" t="s">
        <v>31</v>
      </c>
      <c r="C28" s="9" t="s">
        <v>29</v>
      </c>
      <c r="D28" s="14" t="s">
        <v>20</v>
      </c>
      <c r="E28" s="9" t="s">
        <v>209</v>
      </c>
      <c r="F28" s="9" t="s">
        <v>12</v>
      </c>
      <c r="G28" s="10"/>
      <c r="H28" s="10" t="s">
        <v>13</v>
      </c>
      <c r="I28" s="10" t="s">
        <v>586</v>
      </c>
      <c r="J28" s="24">
        <v>96.300000000000011</v>
      </c>
      <c r="K28" s="28">
        <v>0</v>
      </c>
      <c r="L28" s="28"/>
      <c r="M28" s="24">
        <v>0</v>
      </c>
      <c r="N28" s="28">
        <v>0</v>
      </c>
      <c r="O28" s="28"/>
      <c r="P28" s="24">
        <v>0</v>
      </c>
      <c r="Q28" s="28">
        <v>0</v>
      </c>
      <c r="R28" s="28"/>
      <c r="S28" s="24">
        <v>0</v>
      </c>
      <c r="T28" s="28">
        <v>0</v>
      </c>
      <c r="U28" s="28"/>
      <c r="V28" s="9" t="s">
        <v>207</v>
      </c>
      <c r="W28" s="9" t="s">
        <v>213</v>
      </c>
      <c r="X28" s="10"/>
      <c r="Y28" s="10" t="s">
        <v>589</v>
      </c>
    </row>
    <row r="29" spans="1:26" s="7" customFormat="1" x14ac:dyDescent="0.3">
      <c r="A29" s="10" t="s">
        <v>39</v>
      </c>
      <c r="B29" s="9" t="s">
        <v>30</v>
      </c>
      <c r="C29" s="9" t="s">
        <v>2</v>
      </c>
      <c r="D29" s="18" t="s">
        <v>14</v>
      </c>
      <c r="E29" s="9" t="s">
        <v>209</v>
      </c>
      <c r="F29" s="9" t="s">
        <v>12</v>
      </c>
      <c r="G29" s="10"/>
      <c r="H29" s="10" t="s">
        <v>258</v>
      </c>
      <c r="I29" s="10" t="s">
        <v>259</v>
      </c>
      <c r="J29" s="24">
        <v>56.5</v>
      </c>
      <c r="K29" s="28">
        <v>0.37</v>
      </c>
      <c r="L29" s="28"/>
      <c r="M29" s="24"/>
      <c r="N29" s="28"/>
      <c r="O29" s="28"/>
      <c r="P29" s="24">
        <v>45.2</v>
      </c>
      <c r="Q29" s="28">
        <v>0.29599999999999999</v>
      </c>
      <c r="R29" s="28"/>
      <c r="S29" s="24">
        <v>11.3</v>
      </c>
      <c r="T29" s="28">
        <v>7.0000000000000007E-2</v>
      </c>
      <c r="U29" s="28"/>
      <c r="V29" s="9" t="s">
        <v>207</v>
      </c>
      <c r="W29" s="9" t="s">
        <v>208</v>
      </c>
      <c r="X29" s="10"/>
      <c r="Y29" s="10" t="s">
        <v>260</v>
      </c>
    </row>
    <row r="30" spans="1:26" s="7" customFormat="1" x14ac:dyDescent="0.3">
      <c r="A30" s="10" t="s">
        <v>39</v>
      </c>
      <c r="B30" s="9" t="s">
        <v>31</v>
      </c>
      <c r="C30" s="9" t="s">
        <v>2</v>
      </c>
      <c r="D30" s="18" t="s">
        <v>14</v>
      </c>
      <c r="E30" s="9" t="s">
        <v>209</v>
      </c>
      <c r="F30" s="9" t="s">
        <v>12</v>
      </c>
      <c r="G30" s="10"/>
      <c r="H30" s="10" t="s">
        <v>13</v>
      </c>
      <c r="I30" s="10" t="s">
        <v>591</v>
      </c>
      <c r="J30" s="24">
        <v>60</v>
      </c>
      <c r="K30" s="28">
        <v>0.5</v>
      </c>
      <c r="L30" s="28"/>
      <c r="M30" s="24">
        <v>0</v>
      </c>
      <c r="N30" s="28">
        <v>0</v>
      </c>
      <c r="O30" s="28"/>
      <c r="P30" s="24">
        <v>120</v>
      </c>
      <c r="Q30" s="28">
        <v>1.03</v>
      </c>
      <c r="R30" s="28"/>
      <c r="S30" s="24">
        <v>20</v>
      </c>
      <c r="T30" s="28">
        <v>0.17</v>
      </c>
      <c r="U30" s="28"/>
      <c r="V30" s="9" t="s">
        <v>207</v>
      </c>
      <c r="W30" s="9" t="s">
        <v>208</v>
      </c>
      <c r="X30" s="10"/>
      <c r="Y30" s="10" t="s">
        <v>588</v>
      </c>
    </row>
    <row r="31" spans="1:26" s="7" customFormat="1" x14ac:dyDescent="0.3">
      <c r="A31" s="10" t="s">
        <v>39</v>
      </c>
      <c r="B31" s="9" t="s">
        <v>31</v>
      </c>
      <c r="C31" s="9" t="s">
        <v>2</v>
      </c>
      <c r="D31" s="14" t="s">
        <v>11</v>
      </c>
      <c r="E31" s="9" t="s">
        <v>26</v>
      </c>
      <c r="F31" s="9" t="s">
        <v>26</v>
      </c>
      <c r="G31" s="10"/>
      <c r="H31" s="10" t="s">
        <v>26</v>
      </c>
      <c r="I31" s="10" t="s">
        <v>595</v>
      </c>
      <c r="J31" s="24">
        <v>164.352</v>
      </c>
      <c r="K31" s="28">
        <v>0</v>
      </c>
      <c r="L31" s="28"/>
      <c r="M31" s="24">
        <v>0</v>
      </c>
      <c r="N31" s="28">
        <v>0</v>
      </c>
      <c r="O31" s="28"/>
      <c r="P31" s="24">
        <v>164.352</v>
      </c>
      <c r="Q31" s="28">
        <v>0</v>
      </c>
      <c r="R31" s="28"/>
      <c r="S31" s="24">
        <v>0</v>
      </c>
      <c r="T31" s="28">
        <v>0</v>
      </c>
      <c r="U31" s="28"/>
      <c r="V31" s="9" t="s">
        <v>207</v>
      </c>
      <c r="W31" s="9" t="s">
        <v>213</v>
      </c>
      <c r="X31" s="10"/>
      <c r="Y31" s="10"/>
    </row>
    <row r="32" spans="1:26" s="7" customFormat="1" x14ac:dyDescent="0.3">
      <c r="A32" s="10" t="s">
        <v>181</v>
      </c>
      <c r="B32" s="9" t="s">
        <v>30</v>
      </c>
      <c r="C32" s="9" t="s">
        <v>2</v>
      </c>
      <c r="D32" s="18" t="s">
        <v>14</v>
      </c>
      <c r="E32" s="9" t="s">
        <v>209</v>
      </c>
      <c r="F32" s="9" t="s">
        <v>12</v>
      </c>
      <c r="G32" s="10"/>
      <c r="H32" s="10" t="s">
        <v>238</v>
      </c>
      <c r="I32" s="10" t="s">
        <v>261</v>
      </c>
      <c r="J32" s="24">
        <v>52.432000000000002</v>
      </c>
      <c r="K32" s="28">
        <v>0.2445</v>
      </c>
      <c r="L32" s="28"/>
      <c r="M32" s="24"/>
      <c r="N32" s="28"/>
      <c r="O32" s="28"/>
      <c r="P32" s="24"/>
      <c r="Q32" s="28"/>
      <c r="R32" s="28"/>
      <c r="S32" s="24">
        <v>78.647999999999996</v>
      </c>
      <c r="T32" s="28">
        <v>3.13</v>
      </c>
      <c r="U32" s="28"/>
      <c r="V32" s="9" t="s">
        <v>207</v>
      </c>
      <c r="W32" s="9" t="s">
        <v>208</v>
      </c>
      <c r="X32" s="10"/>
      <c r="Y32" s="10" t="s">
        <v>262</v>
      </c>
    </row>
    <row r="33" spans="1:194" s="7" customFormat="1" x14ac:dyDescent="0.3">
      <c r="A33" s="10" t="s">
        <v>181</v>
      </c>
      <c r="B33" s="9" t="s">
        <v>30</v>
      </c>
      <c r="C33" s="9" t="s">
        <v>2</v>
      </c>
      <c r="D33" s="14" t="s">
        <v>11</v>
      </c>
      <c r="E33" s="9" t="s">
        <v>26</v>
      </c>
      <c r="F33" s="9" t="s">
        <v>26</v>
      </c>
      <c r="G33" s="10"/>
      <c r="H33" s="10" t="s">
        <v>180</v>
      </c>
      <c r="I33" s="10" t="s">
        <v>263</v>
      </c>
      <c r="J33" s="24">
        <v>85</v>
      </c>
      <c r="K33" s="28"/>
      <c r="L33" s="28"/>
      <c r="M33" s="24"/>
      <c r="N33" s="28"/>
      <c r="O33" s="28"/>
      <c r="P33" s="24">
        <v>85</v>
      </c>
      <c r="Q33" s="28"/>
      <c r="R33" s="28"/>
      <c r="S33" s="24"/>
      <c r="T33" s="28"/>
      <c r="U33" s="28"/>
      <c r="V33" s="9" t="s">
        <v>207</v>
      </c>
      <c r="W33" s="9" t="s">
        <v>213</v>
      </c>
      <c r="X33" s="10"/>
      <c r="Y33" s="10" t="s">
        <v>264</v>
      </c>
    </row>
    <row r="34" spans="1:194" s="7" customFormat="1" x14ac:dyDescent="0.3">
      <c r="A34" s="10" t="s">
        <v>181</v>
      </c>
      <c r="B34" s="9" t="s">
        <v>31</v>
      </c>
      <c r="C34" s="9" t="s">
        <v>2</v>
      </c>
      <c r="D34" s="18" t="s">
        <v>14</v>
      </c>
      <c r="E34" s="9" t="s">
        <v>209</v>
      </c>
      <c r="F34" s="9" t="s">
        <v>12</v>
      </c>
      <c r="G34" s="10"/>
      <c r="H34" s="10" t="s">
        <v>13</v>
      </c>
      <c r="I34" s="10" t="s">
        <v>584</v>
      </c>
      <c r="J34" s="24">
        <v>84</v>
      </c>
      <c r="K34" s="28">
        <v>0.57999999999999996</v>
      </c>
      <c r="L34" s="28"/>
      <c r="M34" s="24">
        <v>0</v>
      </c>
      <c r="N34" s="28">
        <v>0</v>
      </c>
      <c r="O34" s="28"/>
      <c r="P34" s="24">
        <v>110</v>
      </c>
      <c r="Q34" s="28">
        <v>0.9</v>
      </c>
      <c r="R34" s="28"/>
      <c r="S34" s="24">
        <v>66</v>
      </c>
      <c r="T34" s="28">
        <v>0.1</v>
      </c>
      <c r="U34" s="28"/>
      <c r="V34" s="9" t="s">
        <v>207</v>
      </c>
      <c r="W34" s="9" t="s">
        <v>208</v>
      </c>
      <c r="X34" s="10"/>
      <c r="Y34" s="10" t="s">
        <v>585</v>
      </c>
    </row>
    <row r="35" spans="1:194" s="7" customFormat="1" x14ac:dyDescent="0.3">
      <c r="A35" s="10" t="s">
        <v>40</v>
      </c>
      <c r="B35" s="9" t="s">
        <v>30</v>
      </c>
      <c r="C35" s="9" t="s">
        <v>29</v>
      </c>
      <c r="D35" s="18" t="s">
        <v>14</v>
      </c>
      <c r="E35" s="9" t="s">
        <v>209</v>
      </c>
      <c r="F35" s="9" t="s">
        <v>12</v>
      </c>
      <c r="G35" s="10"/>
      <c r="H35" s="10" t="s">
        <v>238</v>
      </c>
      <c r="I35" s="10" t="s">
        <v>265</v>
      </c>
      <c r="J35" s="24"/>
      <c r="K35" s="28"/>
      <c r="L35" s="28"/>
      <c r="M35" s="24">
        <v>119.78</v>
      </c>
      <c r="N35" s="28"/>
      <c r="O35" s="28"/>
      <c r="P35" s="24"/>
      <c r="Q35" s="28"/>
      <c r="R35" s="28"/>
      <c r="S35" s="24"/>
      <c r="T35" s="28"/>
      <c r="U35" s="28"/>
      <c r="V35" s="9" t="s">
        <v>207</v>
      </c>
      <c r="W35" s="9" t="s">
        <v>208</v>
      </c>
      <c r="X35" s="10"/>
      <c r="Y35" s="10" t="s">
        <v>651</v>
      </c>
    </row>
    <row r="36" spans="1:194" s="7" customFormat="1" x14ac:dyDescent="0.3">
      <c r="A36" s="10" t="s">
        <v>40</v>
      </c>
      <c r="B36" s="9" t="s">
        <v>30</v>
      </c>
      <c r="C36" s="9" t="s">
        <v>29</v>
      </c>
      <c r="D36" s="14" t="s">
        <v>11</v>
      </c>
      <c r="E36" s="9" t="s">
        <v>26</v>
      </c>
      <c r="F36" s="9" t="s">
        <v>26</v>
      </c>
      <c r="G36" s="10"/>
      <c r="H36" s="10" t="s">
        <v>180</v>
      </c>
      <c r="I36" s="10" t="s">
        <v>266</v>
      </c>
      <c r="J36" s="24">
        <v>85</v>
      </c>
      <c r="K36" s="28"/>
      <c r="L36" s="28"/>
      <c r="M36" s="24"/>
      <c r="N36" s="28"/>
      <c r="O36" s="28"/>
      <c r="P36" s="24">
        <v>85</v>
      </c>
      <c r="Q36" s="28"/>
      <c r="R36" s="28"/>
      <c r="S36" s="24"/>
      <c r="T36" s="28"/>
      <c r="U36" s="28"/>
      <c r="V36" s="9" t="s">
        <v>207</v>
      </c>
      <c r="W36" s="9" t="s">
        <v>213</v>
      </c>
      <c r="X36" s="10"/>
      <c r="Y36" s="10" t="s">
        <v>267</v>
      </c>
    </row>
    <row r="37" spans="1:194" s="7" customFormat="1" x14ac:dyDescent="0.3">
      <c r="A37" s="10" t="s">
        <v>40</v>
      </c>
      <c r="B37" s="9" t="s">
        <v>31</v>
      </c>
      <c r="C37" s="9" t="s">
        <v>29</v>
      </c>
      <c r="D37" s="18" t="s">
        <v>14</v>
      </c>
      <c r="E37" s="9" t="s">
        <v>209</v>
      </c>
      <c r="F37" s="9" t="s">
        <v>12</v>
      </c>
      <c r="G37" s="10"/>
      <c r="H37" s="10" t="s">
        <v>13</v>
      </c>
      <c r="I37" s="10" t="s">
        <v>584</v>
      </c>
      <c r="J37" s="24">
        <v>0</v>
      </c>
      <c r="K37" s="28">
        <v>0</v>
      </c>
      <c r="L37" s="28"/>
      <c r="M37" s="24">
        <v>51.36</v>
      </c>
      <c r="N37" s="28">
        <v>0.5500107089312487</v>
      </c>
      <c r="O37" s="28"/>
      <c r="P37" s="24">
        <v>0</v>
      </c>
      <c r="Q37" s="28">
        <v>0</v>
      </c>
      <c r="R37" s="28"/>
      <c r="S37" s="24">
        <v>0</v>
      </c>
      <c r="T37" s="28">
        <v>0</v>
      </c>
      <c r="U37" s="28"/>
      <c r="V37" s="9" t="s">
        <v>207</v>
      </c>
      <c r="W37" s="9" t="s">
        <v>208</v>
      </c>
      <c r="X37" s="10"/>
      <c r="Y37" s="10" t="s">
        <v>585</v>
      </c>
      <c r="Z37" s="7" t="s">
        <v>596</v>
      </c>
    </row>
    <row r="38" spans="1:194" s="7" customFormat="1" x14ac:dyDescent="0.3">
      <c r="A38" s="10" t="s">
        <v>41</v>
      </c>
      <c r="B38" s="9" t="s">
        <v>35</v>
      </c>
      <c r="C38" s="9" t="s">
        <v>29</v>
      </c>
      <c r="D38" s="9" t="s">
        <v>17</v>
      </c>
      <c r="E38" s="9" t="s">
        <v>209</v>
      </c>
      <c r="F38" s="9" t="s">
        <v>209</v>
      </c>
      <c r="G38" s="10" t="s">
        <v>150</v>
      </c>
      <c r="H38" s="10" t="s">
        <v>214</v>
      </c>
      <c r="I38" s="10"/>
      <c r="J38" s="24">
        <v>1146.1889999999999</v>
      </c>
      <c r="K38" s="28">
        <v>4.37</v>
      </c>
      <c r="L38" s="28"/>
      <c r="M38" s="24">
        <v>0</v>
      </c>
      <c r="N38" s="28">
        <v>0</v>
      </c>
      <c r="O38" s="28"/>
      <c r="P38" s="24">
        <v>0</v>
      </c>
      <c r="Q38" s="28">
        <v>0</v>
      </c>
      <c r="R38" s="28"/>
      <c r="S38" s="24">
        <v>0</v>
      </c>
      <c r="T38" s="28">
        <v>0</v>
      </c>
      <c r="U38" s="28"/>
      <c r="V38" s="9" t="s">
        <v>211</v>
      </c>
      <c r="W38" s="9" t="s">
        <v>208</v>
      </c>
      <c r="X38" s="10" t="s">
        <v>150</v>
      </c>
      <c r="Y38" s="10"/>
    </row>
    <row r="39" spans="1:194" s="7" customFormat="1" x14ac:dyDescent="0.3">
      <c r="A39" s="10" t="s">
        <v>41</v>
      </c>
      <c r="B39" s="9" t="s">
        <v>35</v>
      </c>
      <c r="C39" s="9" t="s">
        <v>29</v>
      </c>
      <c r="D39" s="14" t="s">
        <v>20</v>
      </c>
      <c r="E39" s="9" t="s">
        <v>205</v>
      </c>
      <c r="F39" s="9" t="s">
        <v>205</v>
      </c>
      <c r="G39" s="10" t="s">
        <v>150</v>
      </c>
      <c r="H39" s="10" t="s">
        <v>215</v>
      </c>
      <c r="I39" s="10"/>
      <c r="J39" s="24">
        <v>137.57142857142856</v>
      </c>
      <c r="K39" s="28">
        <v>0</v>
      </c>
      <c r="L39" s="28"/>
      <c r="M39" s="24">
        <v>0</v>
      </c>
      <c r="N39" s="28">
        <v>0</v>
      </c>
      <c r="O39" s="28"/>
      <c r="P39" s="24">
        <v>0</v>
      </c>
      <c r="Q39" s="28">
        <v>0</v>
      </c>
      <c r="R39" s="28"/>
      <c r="S39" s="24">
        <v>0</v>
      </c>
      <c r="T39" s="28">
        <v>0</v>
      </c>
      <c r="U39" s="28"/>
      <c r="V39" s="9" t="s">
        <v>207</v>
      </c>
      <c r="W39" s="9" t="s">
        <v>213</v>
      </c>
      <c r="X39" s="10" t="s">
        <v>150</v>
      </c>
      <c r="Y39" s="10" t="s">
        <v>216</v>
      </c>
    </row>
    <row r="40" spans="1:194" s="7" customFormat="1" x14ac:dyDescent="0.3">
      <c r="A40" s="10" t="s">
        <v>41</v>
      </c>
      <c r="B40" s="9" t="s">
        <v>35</v>
      </c>
      <c r="C40" s="9" t="s">
        <v>29</v>
      </c>
      <c r="D40" s="9" t="s">
        <v>17</v>
      </c>
      <c r="E40" s="9" t="s">
        <v>205</v>
      </c>
      <c r="F40" s="9" t="s">
        <v>205</v>
      </c>
      <c r="G40" s="10" t="s">
        <v>150</v>
      </c>
      <c r="H40" s="10" t="s">
        <v>206</v>
      </c>
      <c r="I40" s="10"/>
      <c r="J40" s="24">
        <v>0</v>
      </c>
      <c r="K40" s="28">
        <v>0</v>
      </c>
      <c r="L40" s="28"/>
      <c r="M40" s="24">
        <v>255.49823999999998</v>
      </c>
      <c r="N40" s="28">
        <v>0</v>
      </c>
      <c r="O40" s="28"/>
      <c r="P40" s="24">
        <v>0</v>
      </c>
      <c r="Q40" s="28">
        <v>0</v>
      </c>
      <c r="R40" s="28"/>
      <c r="S40" s="24">
        <v>0</v>
      </c>
      <c r="T40" s="28">
        <v>0</v>
      </c>
      <c r="U40" s="28"/>
      <c r="V40" s="9" t="s">
        <v>207</v>
      </c>
      <c r="W40" s="9" t="s">
        <v>208</v>
      </c>
      <c r="X40" s="10" t="s">
        <v>150</v>
      </c>
      <c r="Y40" s="10"/>
    </row>
    <row r="41" spans="1:194" s="7" customFormat="1" x14ac:dyDescent="0.3">
      <c r="A41" s="10" t="s">
        <v>41</v>
      </c>
      <c r="B41" s="9" t="s">
        <v>35</v>
      </c>
      <c r="C41" s="9" t="s">
        <v>29</v>
      </c>
      <c r="D41" s="14" t="s">
        <v>11</v>
      </c>
      <c r="E41" s="9" t="s">
        <v>26</v>
      </c>
      <c r="F41" s="9" t="s">
        <v>26</v>
      </c>
      <c r="G41" s="10" t="s">
        <v>150</v>
      </c>
      <c r="H41" s="10" t="s">
        <v>212</v>
      </c>
      <c r="I41" s="10"/>
      <c r="J41" s="24">
        <v>0</v>
      </c>
      <c r="K41" s="28">
        <v>0</v>
      </c>
      <c r="L41" s="28"/>
      <c r="M41" s="24">
        <f>178048/1000</f>
        <v>178.048</v>
      </c>
      <c r="N41" s="28">
        <v>0</v>
      </c>
      <c r="O41" s="28"/>
      <c r="P41" s="24">
        <v>0</v>
      </c>
      <c r="Q41" s="28">
        <v>0</v>
      </c>
      <c r="R41" s="28"/>
      <c r="S41" s="24">
        <v>0</v>
      </c>
      <c r="T41" s="28">
        <v>0</v>
      </c>
      <c r="U41" s="28"/>
      <c r="V41" s="9" t="s">
        <v>207</v>
      </c>
      <c r="W41" s="9" t="s">
        <v>213</v>
      </c>
      <c r="X41" s="10" t="s">
        <v>150</v>
      </c>
      <c r="Y41" s="10"/>
    </row>
    <row r="42" spans="1:194" s="7" customFormat="1" x14ac:dyDescent="0.3">
      <c r="A42" s="10" t="s">
        <v>41</v>
      </c>
      <c r="B42" s="9" t="s">
        <v>30</v>
      </c>
      <c r="C42" s="9" t="s">
        <v>29</v>
      </c>
      <c r="D42" s="14" t="s">
        <v>20</v>
      </c>
      <c r="E42" s="9" t="s">
        <v>205</v>
      </c>
      <c r="F42" s="9" t="s">
        <v>205</v>
      </c>
      <c r="G42" s="10"/>
      <c r="H42" s="10" t="s">
        <v>241</v>
      </c>
      <c r="I42" s="10" t="s">
        <v>270</v>
      </c>
      <c r="J42" s="24">
        <v>45.199999999999996</v>
      </c>
      <c r="K42" s="28"/>
      <c r="L42" s="28"/>
      <c r="M42" s="24"/>
      <c r="N42" s="28"/>
      <c r="O42" s="28"/>
      <c r="P42" s="24"/>
      <c r="Q42" s="28"/>
      <c r="R42" s="28"/>
      <c r="S42" s="24"/>
      <c r="T42" s="28"/>
      <c r="U42" s="28"/>
      <c r="V42" s="9" t="s">
        <v>207</v>
      </c>
      <c r="W42" s="9" t="s">
        <v>213</v>
      </c>
      <c r="X42" s="10"/>
      <c r="Y42" s="10" t="s">
        <v>269</v>
      </c>
    </row>
    <row r="43" spans="1:194" s="7" customFormat="1" x14ac:dyDescent="0.3">
      <c r="A43" s="10" t="s">
        <v>41</v>
      </c>
      <c r="B43" s="9" t="s">
        <v>30</v>
      </c>
      <c r="C43" s="9" t="s">
        <v>29</v>
      </c>
      <c r="D43" s="18" t="s">
        <v>14</v>
      </c>
      <c r="E43" s="9" t="s">
        <v>209</v>
      </c>
      <c r="F43" s="9" t="s">
        <v>12</v>
      </c>
      <c r="G43" s="10"/>
      <c r="H43" s="10" t="s">
        <v>238</v>
      </c>
      <c r="I43" s="10" t="s">
        <v>268</v>
      </c>
      <c r="J43" s="24">
        <v>135.89599999999999</v>
      </c>
      <c r="K43" s="28">
        <v>0.49</v>
      </c>
      <c r="L43" s="28"/>
      <c r="M43" s="24"/>
      <c r="N43" s="28"/>
      <c r="O43" s="28"/>
      <c r="P43" s="24"/>
      <c r="Q43" s="28"/>
      <c r="R43" s="28"/>
      <c r="S43" s="24">
        <v>61.265999999999998</v>
      </c>
      <c r="T43" s="28">
        <v>0.22</v>
      </c>
      <c r="U43" s="28"/>
      <c r="V43" s="9" t="s">
        <v>211</v>
      </c>
      <c r="W43" s="9" t="s">
        <v>208</v>
      </c>
      <c r="X43" s="10"/>
      <c r="Y43" s="10" t="s">
        <v>269</v>
      </c>
    </row>
    <row r="44" spans="1:194" s="7" customFormat="1" x14ac:dyDescent="0.3">
      <c r="A44" s="10" t="s">
        <v>42</v>
      </c>
      <c r="B44" s="9" t="s">
        <v>30</v>
      </c>
      <c r="C44" s="9" t="s">
        <v>2</v>
      </c>
      <c r="D44" s="14" t="s">
        <v>20</v>
      </c>
      <c r="E44" s="9" t="s">
        <v>205</v>
      </c>
      <c r="F44" s="9" t="s">
        <v>205</v>
      </c>
      <c r="G44" s="10"/>
      <c r="H44" s="10" t="s">
        <v>241</v>
      </c>
      <c r="I44" s="10" t="s">
        <v>273</v>
      </c>
      <c r="J44" s="24">
        <v>146.9</v>
      </c>
      <c r="K44" s="28"/>
      <c r="L44" s="28"/>
      <c r="M44" s="24"/>
      <c r="N44" s="28"/>
      <c r="O44" s="28"/>
      <c r="P44" s="24"/>
      <c r="Q44" s="28"/>
      <c r="R44" s="28"/>
      <c r="S44" s="24"/>
      <c r="T44" s="28"/>
      <c r="U44" s="28"/>
      <c r="V44" s="9" t="s">
        <v>207</v>
      </c>
      <c r="W44" s="9" t="s">
        <v>213</v>
      </c>
      <c r="X44" s="10"/>
      <c r="Y44" s="10" t="s">
        <v>274</v>
      </c>
    </row>
    <row r="45" spans="1:194" x14ac:dyDescent="0.3">
      <c r="A45" s="10" t="s">
        <v>42</v>
      </c>
      <c r="B45" s="9" t="s">
        <v>30</v>
      </c>
      <c r="C45" s="9" t="s">
        <v>2</v>
      </c>
      <c r="D45" s="18" t="s">
        <v>14</v>
      </c>
      <c r="E45" s="9" t="s">
        <v>209</v>
      </c>
      <c r="F45" s="9" t="s">
        <v>12</v>
      </c>
      <c r="G45" s="10"/>
      <c r="H45" s="10" t="s">
        <v>271</v>
      </c>
      <c r="I45" s="10" t="s">
        <v>272</v>
      </c>
      <c r="J45" s="24">
        <v>31.64</v>
      </c>
      <c r="K45" s="28">
        <v>0.13</v>
      </c>
      <c r="L45" s="28"/>
      <c r="M45" s="24"/>
      <c r="N45" s="28"/>
      <c r="O45" s="28"/>
      <c r="P45" s="24"/>
      <c r="Q45" s="28"/>
      <c r="R45" s="28"/>
      <c r="S45" s="24"/>
      <c r="T45" s="28"/>
      <c r="U45" s="28"/>
      <c r="V45" s="9" t="s">
        <v>211</v>
      </c>
      <c r="W45" s="9" t="s">
        <v>208</v>
      </c>
      <c r="X45" s="10"/>
      <c r="Y45" s="10" t="s">
        <v>262</v>
      </c>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8"/>
      <c r="FV45" s="3"/>
      <c r="FW45" s="3"/>
      <c r="FX45" s="3"/>
      <c r="FY45" s="3"/>
      <c r="FZ45" s="3"/>
      <c r="GA45" s="3"/>
      <c r="GB45" s="3"/>
      <c r="GC45" s="3"/>
      <c r="GD45" s="3"/>
      <c r="GE45" s="3"/>
      <c r="GF45" s="3"/>
      <c r="GG45" s="3"/>
      <c r="GH45" s="3"/>
      <c r="GI45" s="3"/>
      <c r="GJ45" s="3"/>
      <c r="GK45" s="3"/>
      <c r="GL45" s="3"/>
    </row>
    <row r="46" spans="1:194" x14ac:dyDescent="0.3">
      <c r="A46" s="10" t="s">
        <v>42</v>
      </c>
      <c r="B46" s="9" t="s">
        <v>30</v>
      </c>
      <c r="C46" s="9" t="s">
        <v>2</v>
      </c>
      <c r="D46" s="18" t="s">
        <v>14</v>
      </c>
      <c r="E46" s="9" t="s">
        <v>209</v>
      </c>
      <c r="F46" s="9" t="s">
        <v>209</v>
      </c>
      <c r="G46" s="10"/>
      <c r="H46" s="10" t="s">
        <v>238</v>
      </c>
      <c r="I46" s="10" t="s">
        <v>275</v>
      </c>
      <c r="J46" s="24">
        <v>42.828000000000003</v>
      </c>
      <c r="K46" s="28">
        <v>0.47699999999999998</v>
      </c>
      <c r="L46" s="28"/>
      <c r="M46" s="24"/>
      <c r="N46" s="28"/>
      <c r="O46" s="28"/>
      <c r="P46" s="24"/>
      <c r="Q46" s="28"/>
      <c r="R46" s="28"/>
      <c r="S46" s="24">
        <v>99.925758991001274</v>
      </c>
      <c r="T46" s="28">
        <v>1.113</v>
      </c>
      <c r="U46" s="28"/>
      <c r="V46" s="9" t="s">
        <v>207</v>
      </c>
      <c r="W46" s="9" t="s">
        <v>208</v>
      </c>
      <c r="X46" s="10"/>
      <c r="Y46" s="10" t="s">
        <v>262</v>
      </c>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8"/>
      <c r="FV46" s="3"/>
      <c r="FW46" s="3"/>
      <c r="FX46" s="3"/>
      <c r="FY46" s="3"/>
      <c r="FZ46" s="3"/>
      <c r="GA46" s="3"/>
      <c r="GB46" s="3"/>
      <c r="GC46" s="3"/>
      <c r="GD46" s="3"/>
      <c r="GE46" s="3"/>
      <c r="GF46" s="3"/>
      <c r="GG46" s="3"/>
      <c r="GH46" s="3"/>
      <c r="GI46" s="3"/>
      <c r="GJ46" s="3"/>
      <c r="GK46" s="3"/>
      <c r="GL46" s="3"/>
    </row>
    <row r="47" spans="1:194" x14ac:dyDescent="0.3">
      <c r="A47" s="10" t="s">
        <v>42</v>
      </c>
      <c r="B47" s="9" t="s">
        <v>30</v>
      </c>
      <c r="C47" s="9" t="s">
        <v>2</v>
      </c>
      <c r="D47" s="14" t="s">
        <v>11</v>
      </c>
      <c r="E47" s="9" t="s">
        <v>26</v>
      </c>
      <c r="F47" s="9" t="s">
        <v>26</v>
      </c>
      <c r="G47" s="10"/>
      <c r="H47" s="10" t="s">
        <v>180</v>
      </c>
      <c r="I47" s="10" t="s">
        <v>276</v>
      </c>
      <c r="J47" s="24">
        <v>149.76</v>
      </c>
      <c r="K47" s="28"/>
      <c r="L47" s="28"/>
      <c r="M47" s="24"/>
      <c r="N47" s="28"/>
      <c r="O47" s="28"/>
      <c r="P47" s="24">
        <v>149.76</v>
      </c>
      <c r="Q47" s="28"/>
      <c r="R47" s="28"/>
      <c r="S47" s="24"/>
      <c r="T47" s="28"/>
      <c r="U47" s="28"/>
      <c r="V47" s="9" t="s">
        <v>207</v>
      </c>
      <c r="W47" s="9" t="s">
        <v>213</v>
      </c>
      <c r="X47" s="10"/>
      <c r="Y47" s="10" t="s">
        <v>670</v>
      </c>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8"/>
      <c r="FV47" s="3"/>
      <c r="FW47" s="3"/>
      <c r="FX47" s="3"/>
      <c r="FY47" s="3"/>
      <c r="FZ47" s="3"/>
      <c r="GA47" s="3"/>
      <c r="GB47" s="3"/>
      <c r="GC47" s="3"/>
      <c r="GD47" s="3"/>
      <c r="GE47" s="3"/>
      <c r="GF47" s="3"/>
      <c r="GG47" s="3"/>
      <c r="GH47" s="3"/>
      <c r="GI47" s="3"/>
      <c r="GJ47" s="3"/>
      <c r="GK47" s="3"/>
      <c r="GL47" s="3"/>
    </row>
    <row r="48" spans="1:194" x14ac:dyDescent="0.3">
      <c r="A48" s="10" t="s">
        <v>43</v>
      </c>
      <c r="B48" s="9" t="s">
        <v>35</v>
      </c>
      <c r="C48" s="9" t="s">
        <v>2</v>
      </c>
      <c r="D48" s="9" t="s">
        <v>17</v>
      </c>
      <c r="E48" s="9" t="s">
        <v>209</v>
      </c>
      <c r="F48" s="9" t="s">
        <v>12</v>
      </c>
      <c r="G48" s="10" t="s">
        <v>150</v>
      </c>
      <c r="H48" s="10" t="s">
        <v>210</v>
      </c>
      <c r="I48" s="10"/>
      <c r="J48" s="24">
        <v>0</v>
      </c>
      <c r="K48" s="28">
        <v>0</v>
      </c>
      <c r="L48" s="28"/>
      <c r="M48" s="24">
        <v>0</v>
      </c>
      <c r="N48" s="28">
        <v>0</v>
      </c>
      <c r="O48" s="28"/>
      <c r="P48" s="24">
        <v>63.378999999999998</v>
      </c>
      <c r="Q48" s="28">
        <v>0.2</v>
      </c>
      <c r="R48" s="28"/>
      <c r="S48" s="24">
        <v>0</v>
      </c>
      <c r="T48" s="28">
        <v>0</v>
      </c>
      <c r="U48" s="28"/>
      <c r="V48" s="9" t="s">
        <v>211</v>
      </c>
      <c r="W48" s="9" t="s">
        <v>208</v>
      </c>
      <c r="X48" s="10" t="s">
        <v>150</v>
      </c>
      <c r="Y48" s="10" t="s">
        <v>217</v>
      </c>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8"/>
      <c r="FV48" s="3"/>
      <c r="FW48" s="3"/>
      <c r="FX48" s="3"/>
      <c r="FY48" s="3"/>
      <c r="FZ48" s="3"/>
      <c r="GA48" s="3"/>
      <c r="GB48" s="3"/>
      <c r="GC48" s="3"/>
      <c r="GD48" s="3"/>
      <c r="GE48" s="3"/>
      <c r="GF48" s="3"/>
      <c r="GG48" s="3"/>
      <c r="GH48" s="3"/>
      <c r="GI48" s="3"/>
      <c r="GJ48" s="3"/>
      <c r="GK48" s="3"/>
      <c r="GL48" s="3"/>
    </row>
    <row r="49" spans="1:194" x14ac:dyDescent="0.3">
      <c r="A49" s="10" t="s">
        <v>43</v>
      </c>
      <c r="B49" s="9" t="s">
        <v>30</v>
      </c>
      <c r="C49" s="9" t="s">
        <v>2</v>
      </c>
      <c r="D49" s="14" t="s">
        <v>20</v>
      </c>
      <c r="E49" s="9" t="s">
        <v>205</v>
      </c>
      <c r="F49" s="9" t="s">
        <v>205</v>
      </c>
      <c r="G49" s="10"/>
      <c r="H49" s="10" t="s">
        <v>241</v>
      </c>
      <c r="I49" s="10" t="s">
        <v>280</v>
      </c>
      <c r="J49" s="24">
        <v>146.9</v>
      </c>
      <c r="K49" s="28"/>
      <c r="L49" s="28"/>
      <c r="M49" s="24"/>
      <c r="N49" s="28"/>
      <c r="O49" s="28"/>
      <c r="P49" s="24"/>
      <c r="Q49" s="28"/>
      <c r="R49" s="28"/>
      <c r="S49" s="24"/>
      <c r="T49" s="28"/>
      <c r="U49" s="28"/>
      <c r="V49" s="9" t="s">
        <v>207</v>
      </c>
      <c r="W49" s="9" t="s">
        <v>213</v>
      </c>
      <c r="X49" s="10"/>
      <c r="Y49" s="10" t="s">
        <v>671</v>
      </c>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8"/>
      <c r="FV49" s="3"/>
      <c r="FW49" s="3"/>
      <c r="FX49" s="3"/>
      <c r="FY49" s="3"/>
      <c r="FZ49" s="3"/>
      <c r="GA49" s="3"/>
      <c r="GB49" s="3"/>
      <c r="GC49" s="3"/>
      <c r="GD49" s="3"/>
      <c r="GE49" s="3"/>
      <c r="GF49" s="3"/>
      <c r="GG49" s="3"/>
      <c r="GH49" s="3"/>
      <c r="GI49" s="3"/>
      <c r="GJ49" s="3"/>
      <c r="GK49" s="3"/>
      <c r="GL49" s="3"/>
    </row>
    <row r="50" spans="1:194" x14ac:dyDescent="0.3">
      <c r="A50" s="10" t="s">
        <v>43</v>
      </c>
      <c r="B50" s="9" t="s">
        <v>30</v>
      </c>
      <c r="C50" s="9" t="s">
        <v>2</v>
      </c>
      <c r="D50" s="18" t="s">
        <v>14</v>
      </c>
      <c r="E50" s="9" t="s">
        <v>209</v>
      </c>
      <c r="F50" s="9" t="s">
        <v>12</v>
      </c>
      <c r="G50" s="10"/>
      <c r="H50" s="10" t="s">
        <v>238</v>
      </c>
      <c r="I50" s="10" t="s">
        <v>278</v>
      </c>
      <c r="J50" s="24"/>
      <c r="K50" s="28"/>
      <c r="L50" s="28"/>
      <c r="M50" s="24"/>
      <c r="N50" s="28"/>
      <c r="O50" s="28"/>
      <c r="P50" s="24">
        <v>99.722999999999999</v>
      </c>
      <c r="Q50" s="28">
        <v>0.3</v>
      </c>
      <c r="R50" s="28"/>
      <c r="S50" s="24">
        <v>230.97200000000001</v>
      </c>
      <c r="T50" s="28">
        <v>0.68</v>
      </c>
      <c r="U50" s="28"/>
      <c r="V50" s="9" t="s">
        <v>211</v>
      </c>
      <c r="W50" s="9" t="s">
        <v>208</v>
      </c>
      <c r="X50" s="10"/>
      <c r="Y50" s="10" t="s">
        <v>245</v>
      </c>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8"/>
      <c r="FV50" s="3"/>
      <c r="FW50" s="3"/>
      <c r="FX50" s="3"/>
      <c r="FY50" s="3"/>
      <c r="FZ50" s="3"/>
      <c r="GA50" s="3"/>
      <c r="GB50" s="3"/>
      <c r="GC50" s="3"/>
      <c r="GD50" s="3"/>
      <c r="GE50" s="3"/>
      <c r="GF50" s="3"/>
      <c r="GG50" s="3"/>
      <c r="GH50" s="3"/>
      <c r="GI50" s="3"/>
      <c r="GJ50" s="3"/>
      <c r="GK50" s="3"/>
      <c r="GL50" s="3"/>
    </row>
    <row r="51" spans="1:194" x14ac:dyDescent="0.3">
      <c r="A51" s="10" t="s">
        <v>43</v>
      </c>
      <c r="B51" s="9" t="s">
        <v>30</v>
      </c>
      <c r="C51" s="9" t="s">
        <v>2</v>
      </c>
      <c r="D51" s="14" t="s">
        <v>11</v>
      </c>
      <c r="E51" s="9" t="s">
        <v>26</v>
      </c>
      <c r="F51" s="9" t="s">
        <v>26</v>
      </c>
      <c r="G51" s="10"/>
      <c r="H51" s="10" t="s">
        <v>180</v>
      </c>
      <c r="I51" s="10" t="s">
        <v>279</v>
      </c>
      <c r="J51" s="24"/>
      <c r="K51" s="28"/>
      <c r="L51" s="28"/>
      <c r="M51" s="24">
        <v>98.176000000000002</v>
      </c>
      <c r="N51" s="28"/>
      <c r="O51" s="28"/>
      <c r="P51" s="24"/>
      <c r="Q51" s="28"/>
      <c r="R51" s="28"/>
      <c r="S51" s="24"/>
      <c r="T51" s="28"/>
      <c r="U51" s="28"/>
      <c r="V51" s="9" t="s">
        <v>207</v>
      </c>
      <c r="W51" s="9" t="s">
        <v>213</v>
      </c>
      <c r="X51" s="10"/>
      <c r="Y51" s="10" t="s">
        <v>245</v>
      </c>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8"/>
      <c r="FV51" s="3"/>
      <c r="FW51" s="3"/>
      <c r="FX51" s="3"/>
      <c r="FY51" s="3"/>
      <c r="FZ51" s="3"/>
      <c r="GA51" s="3"/>
      <c r="GB51" s="3"/>
      <c r="GC51" s="3"/>
      <c r="GD51" s="3"/>
      <c r="GE51" s="3"/>
      <c r="GF51" s="3"/>
      <c r="GG51" s="3"/>
      <c r="GH51" s="3"/>
      <c r="GI51" s="3"/>
      <c r="GJ51" s="3"/>
      <c r="GK51" s="3"/>
      <c r="GL51" s="3"/>
    </row>
    <row r="52" spans="1:194" x14ac:dyDescent="0.3">
      <c r="A52" s="10" t="s">
        <v>44</v>
      </c>
      <c r="B52" s="9" t="s">
        <v>30</v>
      </c>
      <c r="C52" s="9" t="s">
        <v>29</v>
      </c>
      <c r="D52" s="14" t="s">
        <v>20</v>
      </c>
      <c r="E52" s="9" t="s">
        <v>205</v>
      </c>
      <c r="F52" s="9" t="s">
        <v>205</v>
      </c>
      <c r="G52" s="10"/>
      <c r="H52" s="10" t="s">
        <v>241</v>
      </c>
      <c r="I52" s="10" t="s">
        <v>281</v>
      </c>
      <c r="J52" s="24">
        <v>150.29</v>
      </c>
      <c r="K52" s="28"/>
      <c r="L52" s="28"/>
      <c r="M52" s="24"/>
      <c r="N52" s="28"/>
      <c r="O52" s="28"/>
      <c r="P52" s="24"/>
      <c r="Q52" s="28"/>
      <c r="R52" s="28"/>
      <c r="S52" s="24"/>
      <c r="T52" s="28"/>
      <c r="U52" s="28"/>
      <c r="V52" s="9" t="s">
        <v>207</v>
      </c>
      <c r="W52" s="9" t="s">
        <v>213</v>
      </c>
      <c r="X52" s="10"/>
      <c r="Y52" s="10" t="s">
        <v>243</v>
      </c>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8"/>
      <c r="FV52" s="3"/>
      <c r="FW52" s="3"/>
      <c r="FX52" s="3"/>
      <c r="FY52" s="3"/>
      <c r="FZ52" s="3"/>
      <c r="GA52" s="3"/>
      <c r="GB52" s="3"/>
      <c r="GC52" s="3"/>
      <c r="GD52" s="3"/>
      <c r="GE52" s="3"/>
      <c r="GF52" s="3"/>
      <c r="GG52" s="3"/>
      <c r="GH52" s="3"/>
      <c r="GI52" s="3"/>
      <c r="GJ52" s="3"/>
      <c r="GK52" s="3"/>
      <c r="GL52" s="3"/>
    </row>
    <row r="53" spans="1:194" x14ac:dyDescent="0.3">
      <c r="A53" s="10" t="s">
        <v>44</v>
      </c>
      <c r="B53" s="9" t="s">
        <v>30</v>
      </c>
      <c r="C53" s="9" t="s">
        <v>29</v>
      </c>
      <c r="D53" s="18" t="s">
        <v>14</v>
      </c>
      <c r="E53" s="9" t="s">
        <v>209</v>
      </c>
      <c r="F53" s="9" t="s">
        <v>12</v>
      </c>
      <c r="G53" s="10"/>
      <c r="H53" s="10" t="s">
        <v>238</v>
      </c>
      <c r="I53" s="10" t="s">
        <v>282</v>
      </c>
      <c r="J53" s="24">
        <v>50.377000000000002</v>
      </c>
      <c r="K53" s="28">
        <v>1.87</v>
      </c>
      <c r="L53" s="28"/>
      <c r="M53" s="24"/>
      <c r="N53" s="28"/>
      <c r="O53" s="28"/>
      <c r="P53" s="24"/>
      <c r="Q53" s="28"/>
      <c r="R53" s="28"/>
      <c r="S53" s="24">
        <v>198.315</v>
      </c>
      <c r="T53" s="28">
        <v>2</v>
      </c>
      <c r="U53" s="28"/>
      <c r="V53" s="9" t="s">
        <v>207</v>
      </c>
      <c r="W53" s="9" t="s">
        <v>208</v>
      </c>
      <c r="X53" s="10"/>
      <c r="Y53" s="10" t="s">
        <v>262</v>
      </c>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8"/>
      <c r="FV53" s="3"/>
      <c r="FW53" s="3"/>
      <c r="FX53" s="3"/>
      <c r="FY53" s="3"/>
      <c r="FZ53" s="3"/>
      <c r="GA53" s="3"/>
      <c r="GB53" s="3"/>
      <c r="GC53" s="3"/>
      <c r="GD53" s="3"/>
      <c r="GE53" s="3"/>
      <c r="GF53" s="3"/>
      <c r="GG53" s="3"/>
      <c r="GH53" s="3"/>
      <c r="GI53" s="3"/>
      <c r="GJ53" s="3"/>
      <c r="GK53" s="3"/>
      <c r="GL53" s="3"/>
    </row>
    <row r="54" spans="1:194" x14ac:dyDescent="0.3">
      <c r="A54" s="10" t="s">
        <v>44</v>
      </c>
      <c r="B54" s="9" t="s">
        <v>30</v>
      </c>
      <c r="C54" s="9" t="s">
        <v>29</v>
      </c>
      <c r="D54" s="14" t="s">
        <v>11</v>
      </c>
      <c r="E54" s="9" t="s">
        <v>26</v>
      </c>
      <c r="F54" s="9" t="s">
        <v>26</v>
      </c>
      <c r="G54" s="10"/>
      <c r="H54" s="10" t="s">
        <v>180</v>
      </c>
      <c r="I54" s="10" t="s">
        <v>283</v>
      </c>
      <c r="J54" s="24"/>
      <c r="K54" s="28"/>
      <c r="L54" s="28"/>
      <c r="M54" s="24">
        <v>85</v>
      </c>
      <c r="N54" s="28"/>
      <c r="O54" s="28"/>
      <c r="P54" s="24"/>
      <c r="Q54" s="28"/>
      <c r="R54" s="28"/>
      <c r="S54" s="24"/>
      <c r="T54" s="28"/>
      <c r="U54" s="28"/>
      <c r="V54" s="9" t="s">
        <v>207</v>
      </c>
      <c r="W54" s="9" t="s">
        <v>213</v>
      </c>
      <c r="X54" s="10"/>
      <c r="Y54" s="10" t="s">
        <v>668</v>
      </c>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8"/>
      <c r="FV54" s="3"/>
      <c r="FW54" s="3"/>
      <c r="FX54" s="3"/>
      <c r="FY54" s="3"/>
      <c r="FZ54" s="3"/>
      <c r="GA54" s="3"/>
      <c r="GB54" s="3"/>
      <c r="GC54" s="3"/>
      <c r="GD54" s="3"/>
      <c r="GE54" s="3"/>
      <c r="GF54" s="3"/>
      <c r="GG54" s="3"/>
      <c r="GH54" s="3"/>
      <c r="GI54" s="3"/>
      <c r="GJ54" s="3"/>
      <c r="GK54" s="3"/>
      <c r="GL54" s="3"/>
    </row>
    <row r="55" spans="1:194" x14ac:dyDescent="0.3">
      <c r="A55" s="10" t="s">
        <v>44</v>
      </c>
      <c r="B55" s="9" t="s">
        <v>31</v>
      </c>
      <c r="C55" s="9" t="s">
        <v>29</v>
      </c>
      <c r="D55" s="14" t="s">
        <v>20</v>
      </c>
      <c r="E55" s="9" t="s">
        <v>205</v>
      </c>
      <c r="F55" s="9" t="s">
        <v>205</v>
      </c>
      <c r="G55" s="10"/>
      <c r="H55" s="10" t="s">
        <v>26</v>
      </c>
      <c r="I55" s="10" t="s">
        <v>587</v>
      </c>
      <c r="J55" s="24">
        <v>60.99</v>
      </c>
      <c r="K55" s="28">
        <v>0</v>
      </c>
      <c r="L55" s="28"/>
      <c r="M55" s="24">
        <v>0</v>
      </c>
      <c r="N55" s="28">
        <v>0</v>
      </c>
      <c r="O55" s="28"/>
      <c r="P55" s="24">
        <v>0</v>
      </c>
      <c r="Q55" s="28">
        <v>0</v>
      </c>
      <c r="R55" s="28"/>
      <c r="S55" s="24">
        <v>0</v>
      </c>
      <c r="T55" s="28">
        <v>0</v>
      </c>
      <c r="U55" s="28"/>
      <c r="V55" s="9" t="s">
        <v>207</v>
      </c>
      <c r="W55" s="9" t="s">
        <v>213</v>
      </c>
      <c r="X55" s="10"/>
      <c r="Y55" s="10" t="s">
        <v>585</v>
      </c>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8"/>
      <c r="FV55" s="3"/>
      <c r="FW55" s="3"/>
      <c r="FX55" s="3"/>
      <c r="FY55" s="3"/>
      <c r="FZ55" s="3"/>
      <c r="GA55" s="3"/>
      <c r="GB55" s="3"/>
      <c r="GC55" s="3"/>
      <c r="GD55" s="3"/>
      <c r="GE55" s="3"/>
      <c r="GF55" s="3"/>
      <c r="GG55" s="3"/>
      <c r="GH55" s="3"/>
      <c r="GI55" s="3"/>
      <c r="GJ55" s="3"/>
      <c r="GK55" s="3"/>
      <c r="GL55" s="3"/>
    </row>
    <row r="56" spans="1:194" x14ac:dyDescent="0.3">
      <c r="A56" s="10" t="s">
        <v>44</v>
      </c>
      <c r="B56" s="9" t="s">
        <v>31</v>
      </c>
      <c r="C56" s="9" t="s">
        <v>29</v>
      </c>
      <c r="D56" s="18" t="s">
        <v>14</v>
      </c>
      <c r="E56" s="9" t="s">
        <v>209</v>
      </c>
      <c r="F56" s="9" t="s">
        <v>12</v>
      </c>
      <c r="G56" s="10"/>
      <c r="H56" s="10" t="s">
        <v>13</v>
      </c>
      <c r="I56" s="10" t="s">
        <v>584</v>
      </c>
      <c r="J56" s="24">
        <v>125.19000000000001</v>
      </c>
      <c r="K56" s="28">
        <v>1.3406511030199189</v>
      </c>
      <c r="L56" s="28"/>
      <c r="M56" s="24">
        <v>0</v>
      </c>
      <c r="N56" s="28">
        <v>0</v>
      </c>
      <c r="O56" s="28"/>
      <c r="P56" s="24">
        <v>164.34879999999998</v>
      </c>
      <c r="Q56" s="28">
        <v>1.76</v>
      </c>
      <c r="R56" s="28"/>
      <c r="S56" s="24">
        <v>407.13679999999999</v>
      </c>
      <c r="T56" s="28">
        <v>4.3600000000000003</v>
      </c>
      <c r="U56" s="28"/>
      <c r="V56" s="9" t="s">
        <v>207</v>
      </c>
      <c r="W56" s="9" t="s">
        <v>208</v>
      </c>
      <c r="X56" s="10"/>
      <c r="Y56" s="10" t="s">
        <v>585</v>
      </c>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8"/>
      <c r="FV56" s="3"/>
      <c r="FW56" s="3"/>
      <c r="FX56" s="3"/>
      <c r="FY56" s="3"/>
      <c r="FZ56" s="3"/>
      <c r="GA56" s="3"/>
      <c r="GB56" s="3"/>
      <c r="GC56" s="3"/>
      <c r="GD56" s="3"/>
      <c r="GE56" s="3"/>
      <c r="GF56" s="3"/>
      <c r="GG56" s="3"/>
      <c r="GH56" s="3"/>
      <c r="GI56" s="3"/>
      <c r="GJ56" s="3"/>
      <c r="GK56" s="3"/>
      <c r="GL56" s="3"/>
    </row>
    <row r="57" spans="1:194" x14ac:dyDescent="0.3">
      <c r="A57" s="10" t="s">
        <v>45</v>
      </c>
      <c r="B57" s="9" t="s">
        <v>35</v>
      </c>
      <c r="C57" s="9" t="s">
        <v>2</v>
      </c>
      <c r="D57" s="9" t="s">
        <v>17</v>
      </c>
      <c r="E57" s="9" t="s">
        <v>205</v>
      </c>
      <c r="F57" s="9" t="s">
        <v>205</v>
      </c>
      <c r="G57" s="10" t="s">
        <v>150</v>
      </c>
      <c r="H57" s="10" t="s">
        <v>206</v>
      </c>
      <c r="I57" s="10"/>
      <c r="J57" s="24">
        <v>0</v>
      </c>
      <c r="K57" s="28">
        <v>0</v>
      </c>
      <c r="L57" s="28"/>
      <c r="M57" s="24">
        <v>409.84000000000009</v>
      </c>
      <c r="N57" s="28">
        <v>0</v>
      </c>
      <c r="O57" s="28"/>
      <c r="P57" s="24">
        <v>0</v>
      </c>
      <c r="Q57" s="28">
        <v>0</v>
      </c>
      <c r="R57" s="28"/>
      <c r="S57" s="24">
        <v>614.76</v>
      </c>
      <c r="T57" s="28">
        <v>0</v>
      </c>
      <c r="U57" s="28"/>
      <c r="V57" s="9" t="s">
        <v>207</v>
      </c>
      <c r="W57" s="9" t="s">
        <v>208</v>
      </c>
      <c r="X57" s="10" t="s">
        <v>150</v>
      </c>
      <c r="Y57" s="10"/>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8"/>
      <c r="FV57" s="3"/>
      <c r="FW57" s="3"/>
      <c r="FX57" s="3"/>
      <c r="FY57" s="3"/>
      <c r="FZ57" s="3"/>
      <c r="GA57" s="3"/>
      <c r="GB57" s="3"/>
      <c r="GC57" s="3"/>
      <c r="GD57" s="3"/>
      <c r="GE57" s="3"/>
      <c r="GF57" s="3"/>
      <c r="GG57" s="3"/>
      <c r="GH57" s="3"/>
      <c r="GI57" s="3"/>
      <c r="GJ57" s="3"/>
      <c r="GK57" s="3"/>
      <c r="GL57" s="3"/>
    </row>
    <row r="58" spans="1:194" x14ac:dyDescent="0.3">
      <c r="A58" s="10" t="s">
        <v>45</v>
      </c>
      <c r="B58" s="9" t="s">
        <v>35</v>
      </c>
      <c r="C58" s="9" t="s">
        <v>2</v>
      </c>
      <c r="D58" s="9" t="s">
        <v>17</v>
      </c>
      <c r="E58" s="9" t="s">
        <v>209</v>
      </c>
      <c r="F58" s="9" t="s">
        <v>12</v>
      </c>
      <c r="G58" s="10" t="s">
        <v>150</v>
      </c>
      <c r="H58" s="10" t="s">
        <v>218</v>
      </c>
      <c r="I58" s="10"/>
      <c r="J58" s="24">
        <v>0</v>
      </c>
      <c r="K58" s="28">
        <v>0</v>
      </c>
      <c r="L58" s="28"/>
      <c r="M58" s="24">
        <v>0</v>
      </c>
      <c r="N58" s="28">
        <v>0</v>
      </c>
      <c r="O58" s="28"/>
      <c r="P58" s="24">
        <v>0</v>
      </c>
      <c r="Q58" s="28">
        <v>0</v>
      </c>
      <c r="R58" s="28"/>
      <c r="S58" s="24">
        <v>20.71</v>
      </c>
      <c r="T58" s="28">
        <v>1.2248936170212766E-2</v>
      </c>
      <c r="U58" s="28"/>
      <c r="V58" s="9" t="s">
        <v>211</v>
      </c>
      <c r="W58" s="9" t="s">
        <v>208</v>
      </c>
      <c r="X58" s="10" t="s">
        <v>150</v>
      </c>
      <c r="Y58" s="10"/>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8"/>
      <c r="FV58" s="3"/>
      <c r="FW58" s="3"/>
      <c r="FX58" s="3"/>
      <c r="FY58" s="3"/>
      <c r="FZ58" s="3"/>
      <c r="GA58" s="3"/>
      <c r="GB58" s="3"/>
      <c r="GC58" s="3"/>
      <c r="GD58" s="3"/>
      <c r="GE58" s="3"/>
      <c r="GF58" s="3"/>
      <c r="GG58" s="3"/>
      <c r="GH58" s="3"/>
      <c r="GI58" s="3"/>
      <c r="GJ58" s="3"/>
      <c r="GK58" s="3"/>
      <c r="GL58" s="3"/>
    </row>
    <row r="59" spans="1:194" x14ac:dyDescent="0.3">
      <c r="A59" s="10" t="s">
        <v>45</v>
      </c>
      <c r="B59" s="9" t="s">
        <v>30</v>
      </c>
      <c r="C59" s="9" t="s">
        <v>2</v>
      </c>
      <c r="D59" s="18" t="s">
        <v>14</v>
      </c>
      <c r="E59" s="9" t="s">
        <v>209</v>
      </c>
      <c r="F59" s="9" t="s">
        <v>12</v>
      </c>
      <c r="G59" s="10"/>
      <c r="H59" s="10" t="s">
        <v>271</v>
      </c>
      <c r="I59" s="10" t="s">
        <v>284</v>
      </c>
      <c r="J59" s="24"/>
      <c r="K59" s="28"/>
      <c r="L59" s="28"/>
      <c r="M59" s="24"/>
      <c r="N59" s="28"/>
      <c r="O59" s="28"/>
      <c r="P59" s="24"/>
      <c r="Q59" s="28"/>
      <c r="R59" s="28"/>
      <c r="S59" s="24">
        <v>31.64</v>
      </c>
      <c r="T59" s="28">
        <v>0.02</v>
      </c>
      <c r="U59" s="28"/>
      <c r="V59" s="9" t="s">
        <v>211</v>
      </c>
      <c r="W59" s="9" t="s">
        <v>208</v>
      </c>
      <c r="X59" s="10"/>
      <c r="Y59" s="10" t="s">
        <v>240</v>
      </c>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8"/>
      <c r="FV59" s="3"/>
      <c r="FW59" s="3"/>
      <c r="FX59" s="3"/>
      <c r="FY59" s="3"/>
      <c r="FZ59" s="3"/>
      <c r="GA59" s="3"/>
      <c r="GB59" s="3"/>
      <c r="GC59" s="3"/>
      <c r="GD59" s="3"/>
      <c r="GE59" s="3"/>
      <c r="GF59" s="3"/>
      <c r="GG59" s="3"/>
      <c r="GH59" s="3"/>
      <c r="GI59" s="3"/>
      <c r="GJ59" s="3"/>
      <c r="GK59" s="3"/>
      <c r="GL59" s="3"/>
    </row>
    <row r="60" spans="1:194" x14ac:dyDescent="0.3">
      <c r="A60" s="10" t="s">
        <v>45</v>
      </c>
      <c r="B60" s="9" t="s">
        <v>30</v>
      </c>
      <c r="C60" s="9" t="s">
        <v>2</v>
      </c>
      <c r="D60" s="14" t="s">
        <v>11</v>
      </c>
      <c r="E60" s="9" t="s">
        <v>26</v>
      </c>
      <c r="F60" s="9" t="s">
        <v>26</v>
      </c>
      <c r="G60" s="10"/>
      <c r="H60" s="10" t="s">
        <v>180</v>
      </c>
      <c r="I60" s="10" t="s">
        <v>285</v>
      </c>
      <c r="J60" s="24"/>
      <c r="K60" s="28"/>
      <c r="L60" s="28"/>
      <c r="M60" s="24">
        <v>85</v>
      </c>
      <c r="N60" s="28"/>
      <c r="O60" s="28"/>
      <c r="P60" s="24"/>
      <c r="Q60" s="28"/>
      <c r="R60" s="28"/>
      <c r="S60" s="24"/>
      <c r="T60" s="28"/>
      <c r="U60" s="28"/>
      <c r="V60" s="9" t="s">
        <v>207</v>
      </c>
      <c r="W60" s="9" t="s">
        <v>213</v>
      </c>
      <c r="X60" s="10"/>
      <c r="Y60" s="10" t="s">
        <v>668</v>
      </c>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8"/>
      <c r="FV60" s="3"/>
      <c r="FW60" s="3"/>
      <c r="FX60" s="3"/>
      <c r="FY60" s="3"/>
      <c r="FZ60" s="3"/>
      <c r="GA60" s="3"/>
      <c r="GB60" s="3"/>
      <c r="GC60" s="3"/>
      <c r="GD60" s="3"/>
      <c r="GE60" s="3"/>
      <c r="GF60" s="3"/>
      <c r="GG60" s="3"/>
      <c r="GH60" s="3"/>
      <c r="GI60" s="3"/>
      <c r="GJ60" s="3"/>
      <c r="GK60" s="3"/>
      <c r="GL60" s="3"/>
    </row>
    <row r="61" spans="1:194" s="7" customFormat="1" x14ac:dyDescent="0.3">
      <c r="A61" s="10" t="s">
        <v>182</v>
      </c>
      <c r="B61" s="9" t="s">
        <v>30</v>
      </c>
      <c r="C61" s="9" t="s">
        <v>2</v>
      </c>
      <c r="D61" s="18" t="s">
        <v>14</v>
      </c>
      <c r="E61" s="9" t="s">
        <v>209</v>
      </c>
      <c r="F61" s="9" t="s">
        <v>12</v>
      </c>
      <c r="G61" s="10"/>
      <c r="H61" s="10" t="s">
        <v>238</v>
      </c>
      <c r="I61" s="10" t="s">
        <v>286</v>
      </c>
      <c r="J61" s="24"/>
      <c r="K61" s="28"/>
      <c r="L61" s="28"/>
      <c r="M61" s="24"/>
      <c r="N61" s="28"/>
      <c r="O61" s="28"/>
      <c r="P61" s="24">
        <v>36.725000000000001</v>
      </c>
      <c r="Q61" s="28">
        <v>0.25292517910389306</v>
      </c>
      <c r="R61" s="28"/>
      <c r="S61" s="24">
        <v>27.12</v>
      </c>
      <c r="T61" s="28">
        <v>0.186775516876721</v>
      </c>
      <c r="U61" s="28"/>
      <c r="V61" s="9" t="s">
        <v>211</v>
      </c>
      <c r="W61" s="9" t="s">
        <v>208</v>
      </c>
      <c r="X61" s="10"/>
      <c r="Y61" s="10" t="s">
        <v>240</v>
      </c>
    </row>
    <row r="62" spans="1:194" s="7" customFormat="1" x14ac:dyDescent="0.3">
      <c r="A62" s="10" t="s">
        <v>182</v>
      </c>
      <c r="B62" s="9" t="s">
        <v>30</v>
      </c>
      <c r="C62" s="9" t="s">
        <v>2</v>
      </c>
      <c r="D62" s="14" t="s">
        <v>11</v>
      </c>
      <c r="E62" s="9" t="s">
        <v>26</v>
      </c>
      <c r="F62" s="9" t="s">
        <v>26</v>
      </c>
      <c r="G62" s="10"/>
      <c r="H62" s="10" t="s">
        <v>180</v>
      </c>
      <c r="I62" s="10" t="s">
        <v>287</v>
      </c>
      <c r="J62" s="24">
        <v>100.95</v>
      </c>
      <c r="K62" s="28"/>
      <c r="L62" s="28"/>
      <c r="M62" s="24"/>
      <c r="N62" s="28"/>
      <c r="O62" s="28"/>
      <c r="P62" s="24">
        <v>100.95</v>
      </c>
      <c r="Q62" s="28"/>
      <c r="R62" s="28"/>
      <c r="S62" s="24"/>
      <c r="T62" s="28"/>
      <c r="U62" s="28"/>
      <c r="V62" s="9" t="s">
        <v>207</v>
      </c>
      <c r="W62" s="9" t="s">
        <v>213</v>
      </c>
      <c r="X62" s="10"/>
      <c r="Y62" s="10" t="s">
        <v>264</v>
      </c>
    </row>
    <row r="63" spans="1:194" s="7" customFormat="1" x14ac:dyDescent="0.3">
      <c r="A63" s="10" t="s">
        <v>182</v>
      </c>
      <c r="B63" s="9" t="s">
        <v>31</v>
      </c>
      <c r="C63" s="9" t="s">
        <v>2</v>
      </c>
      <c r="D63" s="18" t="s">
        <v>14</v>
      </c>
      <c r="E63" s="9" t="s">
        <v>209</v>
      </c>
      <c r="F63" s="9" t="s">
        <v>12</v>
      </c>
      <c r="G63" s="10"/>
      <c r="H63" s="10" t="s">
        <v>13</v>
      </c>
      <c r="I63" s="10" t="s">
        <v>584</v>
      </c>
      <c r="J63" s="24">
        <v>0</v>
      </c>
      <c r="K63" s="28">
        <v>0</v>
      </c>
      <c r="L63" s="28"/>
      <c r="M63" s="24">
        <v>0</v>
      </c>
      <c r="N63" s="28">
        <v>0</v>
      </c>
      <c r="O63" s="28"/>
      <c r="P63" s="24">
        <v>184.74600000000001</v>
      </c>
      <c r="Q63" s="28">
        <v>1.34</v>
      </c>
      <c r="R63" s="28"/>
      <c r="S63" s="24">
        <v>206.57400000000001</v>
      </c>
      <c r="T63" s="28">
        <v>1.5</v>
      </c>
      <c r="U63" s="28"/>
      <c r="V63" s="9" t="s">
        <v>211</v>
      </c>
      <c r="W63" s="9" t="s">
        <v>208</v>
      </c>
      <c r="X63" s="10"/>
      <c r="Y63" s="10" t="s">
        <v>588</v>
      </c>
    </row>
    <row r="64" spans="1:194" s="7" customFormat="1" x14ac:dyDescent="0.3">
      <c r="A64" s="10" t="s">
        <v>46</v>
      </c>
      <c r="B64" s="9" t="s">
        <v>31</v>
      </c>
      <c r="C64" s="9" t="s">
        <v>2</v>
      </c>
      <c r="D64" s="14" t="s">
        <v>20</v>
      </c>
      <c r="E64" s="9" t="s">
        <v>205</v>
      </c>
      <c r="F64" s="9" t="s">
        <v>205</v>
      </c>
      <c r="G64" s="10"/>
      <c r="H64" s="10" t="s">
        <v>26</v>
      </c>
      <c r="I64" s="10" t="s">
        <v>587</v>
      </c>
      <c r="J64" s="24">
        <v>139.1</v>
      </c>
      <c r="K64" s="28">
        <v>0</v>
      </c>
      <c r="L64" s="28"/>
      <c r="M64" s="24">
        <v>0</v>
      </c>
      <c r="N64" s="28">
        <v>0</v>
      </c>
      <c r="O64" s="28"/>
      <c r="P64" s="24">
        <v>0</v>
      </c>
      <c r="Q64" s="28">
        <v>0</v>
      </c>
      <c r="R64" s="28"/>
      <c r="S64" s="24">
        <v>0</v>
      </c>
      <c r="T64" s="28">
        <v>0</v>
      </c>
      <c r="U64" s="28"/>
      <c r="V64" s="9" t="s">
        <v>207</v>
      </c>
      <c r="W64" s="9" t="s">
        <v>213</v>
      </c>
      <c r="X64" s="10"/>
      <c r="Y64" s="10" t="s">
        <v>589</v>
      </c>
    </row>
    <row r="65" spans="1:26" s="7" customFormat="1" x14ac:dyDescent="0.3">
      <c r="A65" s="10" t="s">
        <v>46</v>
      </c>
      <c r="B65" s="9" t="s">
        <v>31</v>
      </c>
      <c r="C65" s="9" t="s">
        <v>2</v>
      </c>
      <c r="D65" s="18" t="s">
        <v>14</v>
      </c>
      <c r="E65" s="9" t="s">
        <v>209</v>
      </c>
      <c r="F65" s="9" t="s">
        <v>12</v>
      </c>
      <c r="G65" s="10"/>
      <c r="H65" s="10" t="s">
        <v>13</v>
      </c>
      <c r="I65" s="10" t="s">
        <v>584</v>
      </c>
      <c r="J65" s="24">
        <v>0</v>
      </c>
      <c r="K65" s="28">
        <v>0</v>
      </c>
      <c r="L65" s="28"/>
      <c r="M65" s="24">
        <v>318.64</v>
      </c>
      <c r="N65" s="28">
        <v>0.999</v>
      </c>
      <c r="O65" s="28"/>
      <c r="P65" s="24">
        <v>0</v>
      </c>
      <c r="Q65" s="28">
        <v>0</v>
      </c>
      <c r="R65" s="28"/>
      <c r="S65" s="24">
        <v>53.5</v>
      </c>
      <c r="T65" s="28">
        <v>0.16800000000000001</v>
      </c>
      <c r="U65" s="28"/>
      <c r="V65" s="9" t="s">
        <v>211</v>
      </c>
      <c r="W65" s="9" t="s">
        <v>208</v>
      </c>
      <c r="X65" s="10"/>
      <c r="Y65" s="10" t="s">
        <v>589</v>
      </c>
    </row>
    <row r="66" spans="1:26" s="7" customFormat="1" x14ac:dyDescent="0.3">
      <c r="A66" s="10" t="s">
        <v>46</v>
      </c>
      <c r="B66" s="9" t="s">
        <v>31</v>
      </c>
      <c r="C66" s="9" t="s">
        <v>2</v>
      </c>
      <c r="D66" s="14" t="s">
        <v>11</v>
      </c>
      <c r="E66" s="9" t="s">
        <v>26</v>
      </c>
      <c r="F66" s="9" t="s">
        <v>26</v>
      </c>
      <c r="G66" s="10"/>
      <c r="H66" s="10" t="s">
        <v>26</v>
      </c>
      <c r="I66" s="10" t="s">
        <v>595</v>
      </c>
      <c r="J66" s="24">
        <v>130.56800000000001</v>
      </c>
      <c r="K66" s="28">
        <v>0</v>
      </c>
      <c r="L66" s="28"/>
      <c r="M66" s="24">
        <v>0</v>
      </c>
      <c r="N66" s="28">
        <v>0</v>
      </c>
      <c r="O66" s="28"/>
      <c r="P66" s="24">
        <v>130.56800000000001</v>
      </c>
      <c r="Q66" s="28">
        <v>0</v>
      </c>
      <c r="R66" s="28"/>
      <c r="S66" s="24">
        <v>0</v>
      </c>
      <c r="T66" s="28">
        <v>0</v>
      </c>
      <c r="U66" s="28"/>
      <c r="V66" s="9" t="s">
        <v>207</v>
      </c>
      <c r="W66" s="9" t="s">
        <v>213</v>
      </c>
      <c r="X66" s="10"/>
      <c r="Y66" s="10"/>
    </row>
    <row r="67" spans="1:26" s="7" customFormat="1" x14ac:dyDescent="0.3">
      <c r="A67" s="10" t="s">
        <v>47</v>
      </c>
      <c r="B67" s="9" t="s">
        <v>30</v>
      </c>
      <c r="C67" s="9" t="s">
        <v>2</v>
      </c>
      <c r="D67" s="14" t="s">
        <v>20</v>
      </c>
      <c r="E67" s="9" t="s">
        <v>205</v>
      </c>
      <c r="F67" s="9" t="s">
        <v>205</v>
      </c>
      <c r="G67" s="10"/>
      <c r="H67" s="10" t="s">
        <v>241</v>
      </c>
      <c r="I67" s="10" t="s">
        <v>290</v>
      </c>
      <c r="J67" s="24">
        <v>134.47</v>
      </c>
      <c r="K67" s="28"/>
      <c r="L67" s="28"/>
      <c r="M67" s="24"/>
      <c r="N67" s="28"/>
      <c r="O67" s="28"/>
      <c r="P67" s="24"/>
      <c r="Q67" s="28"/>
      <c r="R67" s="28"/>
      <c r="S67" s="24"/>
      <c r="T67" s="28"/>
      <c r="U67" s="28"/>
      <c r="V67" s="9" t="s">
        <v>207</v>
      </c>
      <c r="W67" s="9" t="s">
        <v>213</v>
      </c>
      <c r="X67" s="10"/>
      <c r="Y67" s="10" t="s">
        <v>243</v>
      </c>
    </row>
    <row r="68" spans="1:26" s="7" customFormat="1" x14ac:dyDescent="0.3">
      <c r="A68" s="10" t="s">
        <v>47</v>
      </c>
      <c r="B68" s="9" t="s">
        <v>30</v>
      </c>
      <c r="C68" s="9" t="s">
        <v>2</v>
      </c>
      <c r="D68" s="18" t="s">
        <v>14</v>
      </c>
      <c r="E68" s="9" t="s">
        <v>209</v>
      </c>
      <c r="F68" s="9" t="s">
        <v>12</v>
      </c>
      <c r="G68" s="10"/>
      <c r="H68" s="10" t="s">
        <v>238</v>
      </c>
      <c r="I68" s="10" t="s">
        <v>288</v>
      </c>
      <c r="J68" s="24"/>
      <c r="K68" s="28"/>
      <c r="L68" s="28"/>
      <c r="M68" s="24">
        <v>216.68299999999999</v>
      </c>
      <c r="N68" s="28">
        <v>1.32</v>
      </c>
      <c r="O68" s="28"/>
      <c r="P68" s="24"/>
      <c r="Q68" s="28"/>
      <c r="R68" s="28"/>
      <c r="S68" s="24">
        <v>334.87299999999999</v>
      </c>
      <c r="T68" s="28">
        <v>2.04</v>
      </c>
      <c r="U68" s="28"/>
      <c r="V68" s="9" t="s">
        <v>211</v>
      </c>
      <c r="W68" s="9" t="s">
        <v>208</v>
      </c>
      <c r="X68" s="10"/>
      <c r="Y68" s="10" t="s">
        <v>240</v>
      </c>
    </row>
    <row r="69" spans="1:26" s="7" customFormat="1" x14ac:dyDescent="0.3">
      <c r="A69" s="10" t="s">
        <v>47</v>
      </c>
      <c r="B69" s="9" t="s">
        <v>30</v>
      </c>
      <c r="C69" s="9" t="s">
        <v>2</v>
      </c>
      <c r="D69" s="14" t="s">
        <v>11</v>
      </c>
      <c r="E69" s="9" t="s">
        <v>26</v>
      </c>
      <c r="F69" s="9" t="s">
        <v>26</v>
      </c>
      <c r="G69" s="10"/>
      <c r="H69" s="10" t="s">
        <v>180</v>
      </c>
      <c r="I69" s="10" t="s">
        <v>289</v>
      </c>
      <c r="J69" s="24">
        <v>100.06100000000001</v>
      </c>
      <c r="K69" s="28"/>
      <c r="L69" s="28"/>
      <c r="M69" s="24"/>
      <c r="N69" s="28"/>
      <c r="O69" s="28"/>
      <c r="P69" s="24">
        <v>100.06100000000001</v>
      </c>
      <c r="Q69" s="28"/>
      <c r="R69" s="28"/>
      <c r="S69" s="24"/>
      <c r="T69" s="28"/>
      <c r="U69" s="28"/>
      <c r="V69" s="9" t="s">
        <v>207</v>
      </c>
      <c r="W69" s="9" t="s">
        <v>213</v>
      </c>
      <c r="X69" s="10"/>
      <c r="Y69" s="10" t="s">
        <v>672</v>
      </c>
    </row>
    <row r="70" spans="1:26" s="7" customFormat="1" x14ac:dyDescent="0.3">
      <c r="A70" s="10" t="s">
        <v>47</v>
      </c>
      <c r="B70" s="9" t="s">
        <v>31</v>
      </c>
      <c r="C70" s="9" t="s">
        <v>2</v>
      </c>
      <c r="D70" s="14" t="s">
        <v>20</v>
      </c>
      <c r="E70" s="9" t="s">
        <v>205</v>
      </c>
      <c r="F70" s="9" t="s">
        <v>205</v>
      </c>
      <c r="G70" s="10"/>
      <c r="H70" s="10" t="s">
        <v>26</v>
      </c>
      <c r="I70" s="10" t="s">
        <v>587</v>
      </c>
      <c r="J70" s="24">
        <v>54.57</v>
      </c>
      <c r="K70" s="28">
        <v>0</v>
      </c>
      <c r="L70" s="28"/>
      <c r="M70" s="24">
        <v>0</v>
      </c>
      <c r="N70" s="28">
        <v>0</v>
      </c>
      <c r="O70" s="28"/>
      <c r="P70" s="24">
        <v>0</v>
      </c>
      <c r="Q70" s="28">
        <v>0</v>
      </c>
      <c r="R70" s="28"/>
      <c r="S70" s="24">
        <v>0</v>
      </c>
      <c r="T70" s="28">
        <v>0</v>
      </c>
      <c r="U70" s="28"/>
      <c r="V70" s="9" t="s">
        <v>207</v>
      </c>
      <c r="W70" s="9" t="s">
        <v>213</v>
      </c>
      <c r="X70" s="10"/>
      <c r="Y70" s="10" t="s">
        <v>585</v>
      </c>
    </row>
    <row r="71" spans="1:26" s="7" customFormat="1" x14ac:dyDescent="0.3">
      <c r="A71" s="10" t="s">
        <v>47</v>
      </c>
      <c r="B71" s="9" t="s">
        <v>31</v>
      </c>
      <c r="C71" s="9" t="s">
        <v>2</v>
      </c>
      <c r="D71" s="18" t="s">
        <v>14</v>
      </c>
      <c r="E71" s="9" t="s">
        <v>209</v>
      </c>
      <c r="F71" s="9" t="s">
        <v>12</v>
      </c>
      <c r="G71" s="10"/>
      <c r="H71" s="10" t="s">
        <v>13</v>
      </c>
      <c r="I71" s="10" t="s">
        <v>584</v>
      </c>
      <c r="J71" s="24">
        <v>0</v>
      </c>
      <c r="K71" s="28">
        <v>0</v>
      </c>
      <c r="L71" s="28"/>
      <c r="M71" s="24">
        <v>160.5</v>
      </c>
      <c r="N71" s="28">
        <v>1.03125</v>
      </c>
      <c r="O71" s="28"/>
      <c r="P71" s="24">
        <v>0</v>
      </c>
      <c r="Q71" s="28">
        <v>0</v>
      </c>
      <c r="R71" s="28"/>
      <c r="S71" s="24">
        <v>160.5</v>
      </c>
      <c r="T71" s="28">
        <v>1.03125</v>
      </c>
      <c r="U71" s="28"/>
      <c r="V71" s="9" t="s">
        <v>211</v>
      </c>
      <c r="W71" s="9" t="s">
        <v>208</v>
      </c>
      <c r="X71" s="10"/>
      <c r="Y71" s="10" t="s">
        <v>585</v>
      </c>
    </row>
    <row r="72" spans="1:26" s="1" customFormat="1" ht="9.6" customHeight="1" x14ac:dyDescent="0.3">
      <c r="A72" s="1" t="s">
        <v>48</v>
      </c>
      <c r="B72" s="14" t="s">
        <v>28</v>
      </c>
      <c r="C72" s="9" t="s">
        <v>29</v>
      </c>
      <c r="D72" s="18" t="s">
        <v>14</v>
      </c>
      <c r="E72" s="18" t="s">
        <v>209</v>
      </c>
      <c r="F72" s="18" t="s">
        <v>209</v>
      </c>
      <c r="H72" s="1" t="s">
        <v>165</v>
      </c>
      <c r="J72" s="19"/>
      <c r="K72" s="27"/>
      <c r="L72" s="29"/>
      <c r="M72" s="19">
        <v>969.85599999999999</v>
      </c>
      <c r="N72" s="22">
        <v>14.1</v>
      </c>
      <c r="O72" s="29"/>
      <c r="P72" s="17"/>
      <c r="Q72" s="29"/>
      <c r="R72" s="29"/>
      <c r="S72" s="17"/>
      <c r="T72" s="27"/>
      <c r="U72" s="29"/>
      <c r="V72" s="25" t="s">
        <v>211</v>
      </c>
      <c r="W72" s="25" t="s">
        <v>208</v>
      </c>
      <c r="X72" s="17"/>
      <c r="Y72" s="17" t="s">
        <v>654</v>
      </c>
    </row>
    <row r="73" spans="1:26" s="7" customFormat="1" x14ac:dyDescent="0.3">
      <c r="A73" s="1" t="s">
        <v>48</v>
      </c>
      <c r="B73" s="9" t="s">
        <v>35</v>
      </c>
      <c r="C73" s="9" t="s">
        <v>29</v>
      </c>
      <c r="D73" s="9" t="s">
        <v>17</v>
      </c>
      <c r="E73" s="9" t="s">
        <v>209</v>
      </c>
      <c r="F73" s="9" t="s">
        <v>12</v>
      </c>
      <c r="G73" s="10" t="s">
        <v>150</v>
      </c>
      <c r="H73" s="10" t="s">
        <v>219</v>
      </c>
      <c r="I73" s="10"/>
      <c r="J73" s="24">
        <v>0</v>
      </c>
      <c r="K73" s="28">
        <v>0</v>
      </c>
      <c r="L73" s="28"/>
      <c r="M73" s="24">
        <v>3852</v>
      </c>
      <c r="N73" s="28">
        <v>41.25</v>
      </c>
      <c r="O73" s="28"/>
      <c r="P73" s="24">
        <v>0</v>
      </c>
      <c r="Q73" s="28">
        <v>0</v>
      </c>
      <c r="R73" s="28"/>
      <c r="S73" s="24">
        <v>1500</v>
      </c>
      <c r="T73" s="28">
        <v>16.063084112149532</v>
      </c>
      <c r="U73" s="28"/>
      <c r="V73" s="9" t="s">
        <v>207</v>
      </c>
      <c r="W73" s="9" t="s">
        <v>208</v>
      </c>
      <c r="X73" s="10" t="s">
        <v>150</v>
      </c>
      <c r="Y73" s="10"/>
    </row>
    <row r="74" spans="1:26" s="1" customFormat="1" x14ac:dyDescent="0.3">
      <c r="A74" s="1" t="s">
        <v>48</v>
      </c>
      <c r="B74" s="9" t="s">
        <v>35</v>
      </c>
      <c r="C74" s="9" t="s">
        <v>29</v>
      </c>
      <c r="D74" s="14" t="s">
        <v>11</v>
      </c>
      <c r="E74" s="9" t="s">
        <v>26</v>
      </c>
      <c r="F74" s="9" t="s">
        <v>26</v>
      </c>
      <c r="G74" s="10" t="s">
        <v>150</v>
      </c>
      <c r="H74" s="10" t="s">
        <v>212</v>
      </c>
      <c r="I74" s="10"/>
      <c r="J74" s="24">
        <v>0</v>
      </c>
      <c r="K74" s="28">
        <v>0</v>
      </c>
      <c r="L74" s="28"/>
      <c r="M74" s="24">
        <f>480729.6/1000</f>
        <v>480.7296</v>
      </c>
      <c r="N74" s="28">
        <v>0</v>
      </c>
      <c r="O74" s="28"/>
      <c r="P74" s="24">
        <v>0</v>
      </c>
      <c r="Q74" s="28">
        <v>0</v>
      </c>
      <c r="R74" s="28"/>
      <c r="S74" s="24">
        <v>0</v>
      </c>
      <c r="T74" s="28">
        <v>0</v>
      </c>
      <c r="U74" s="28"/>
      <c r="V74" s="9" t="s">
        <v>207</v>
      </c>
      <c r="W74" s="9" t="s">
        <v>213</v>
      </c>
      <c r="X74" s="10" t="s">
        <v>150</v>
      </c>
      <c r="Y74" s="10"/>
      <c r="Z74" s="7"/>
    </row>
    <row r="75" spans="1:26" s="1" customFormat="1" x14ac:dyDescent="0.3">
      <c r="A75" s="1" t="s">
        <v>48</v>
      </c>
      <c r="B75" s="9" t="s">
        <v>31</v>
      </c>
      <c r="C75" s="9" t="s">
        <v>29</v>
      </c>
      <c r="D75" s="18" t="s">
        <v>14</v>
      </c>
      <c r="E75" s="9" t="s">
        <v>209</v>
      </c>
      <c r="F75" s="9" t="s">
        <v>12</v>
      </c>
      <c r="G75" s="10"/>
      <c r="H75" s="10" t="s">
        <v>16</v>
      </c>
      <c r="I75" s="10" t="s">
        <v>591</v>
      </c>
      <c r="J75" s="24">
        <v>0</v>
      </c>
      <c r="K75" s="28">
        <v>0</v>
      </c>
      <c r="L75" s="28"/>
      <c r="M75" s="24">
        <v>817.09090909090901</v>
      </c>
      <c r="N75" s="28">
        <v>5</v>
      </c>
      <c r="O75" s="28"/>
      <c r="P75" s="24">
        <v>0</v>
      </c>
      <c r="Q75" s="28">
        <v>0</v>
      </c>
      <c r="R75" s="28"/>
      <c r="S75" s="24">
        <v>7141.3745454545451</v>
      </c>
      <c r="T75" s="28">
        <v>43.7</v>
      </c>
      <c r="U75" s="28"/>
      <c r="V75" s="9" t="s">
        <v>207</v>
      </c>
      <c r="W75" s="9" t="s">
        <v>208</v>
      </c>
      <c r="X75" s="10"/>
      <c r="Y75" s="10" t="s">
        <v>597</v>
      </c>
      <c r="Z75" s="7"/>
    </row>
    <row r="76" spans="1:26" s="1" customFormat="1" x14ac:dyDescent="0.3">
      <c r="A76" s="1" t="s">
        <v>48</v>
      </c>
      <c r="B76" s="14" t="s">
        <v>28</v>
      </c>
      <c r="C76" s="9" t="s">
        <v>29</v>
      </c>
      <c r="D76" s="18" t="s">
        <v>14</v>
      </c>
      <c r="E76" s="18" t="s">
        <v>209</v>
      </c>
      <c r="F76" s="18" t="s">
        <v>209</v>
      </c>
      <c r="H76" s="1" t="s">
        <v>196</v>
      </c>
      <c r="J76" s="19"/>
      <c r="K76" s="27"/>
      <c r="L76" s="29"/>
      <c r="M76" s="19"/>
      <c r="N76" s="22"/>
      <c r="O76" s="29"/>
      <c r="P76" s="19"/>
      <c r="Q76" s="29"/>
      <c r="R76" s="29"/>
      <c r="S76" s="17"/>
      <c r="T76" s="27"/>
      <c r="U76" s="29"/>
      <c r="V76" s="9" t="s">
        <v>207</v>
      </c>
      <c r="W76" s="9" t="s">
        <v>208</v>
      </c>
      <c r="X76" s="17"/>
      <c r="Y76" s="17"/>
    </row>
    <row r="77" spans="1:26" s="7" customFormat="1" ht="9.6" customHeight="1" x14ac:dyDescent="0.3">
      <c r="A77" s="10" t="s">
        <v>148</v>
      </c>
      <c r="B77" s="9" t="s">
        <v>35</v>
      </c>
      <c r="C77" s="9" t="s">
        <v>2</v>
      </c>
      <c r="D77" s="9" t="s">
        <v>17</v>
      </c>
      <c r="E77" s="9" t="s">
        <v>205</v>
      </c>
      <c r="F77" s="9" t="s">
        <v>205</v>
      </c>
      <c r="G77" s="10" t="s">
        <v>150</v>
      </c>
      <c r="H77" s="10" t="s">
        <v>206</v>
      </c>
      <c r="I77" s="10"/>
      <c r="J77" s="24">
        <v>0</v>
      </c>
      <c r="K77" s="28">
        <v>0</v>
      </c>
      <c r="L77" s="28"/>
      <c r="M77" s="24">
        <v>274.68</v>
      </c>
      <c r="N77" s="28">
        <v>0</v>
      </c>
      <c r="O77" s="28"/>
      <c r="P77" s="24">
        <v>0</v>
      </c>
      <c r="Q77" s="28">
        <v>0</v>
      </c>
      <c r="R77" s="28"/>
      <c r="S77" s="24">
        <v>412.02000000000004</v>
      </c>
      <c r="T77" s="28">
        <v>0</v>
      </c>
      <c r="U77" s="28"/>
      <c r="V77" s="9" t="s">
        <v>207</v>
      </c>
      <c r="W77" s="9" t="s">
        <v>208</v>
      </c>
      <c r="X77" s="10" t="s">
        <v>150</v>
      </c>
      <c r="Y77" s="10"/>
    </row>
    <row r="78" spans="1:26" s="7" customFormat="1" x14ac:dyDescent="0.3">
      <c r="A78" s="10" t="s">
        <v>148</v>
      </c>
      <c r="B78" s="9" t="s">
        <v>35</v>
      </c>
      <c r="C78" s="9" t="s">
        <v>2</v>
      </c>
      <c r="D78" s="14" t="s">
        <v>20</v>
      </c>
      <c r="E78" s="9" t="s">
        <v>205</v>
      </c>
      <c r="F78" s="9" t="s">
        <v>205</v>
      </c>
      <c r="G78" s="10" t="s">
        <v>150</v>
      </c>
      <c r="H78" s="10" t="s">
        <v>215</v>
      </c>
      <c r="I78" s="10"/>
      <c r="J78" s="24">
        <f>35*1.07</f>
        <v>37.450000000000003</v>
      </c>
      <c r="K78" s="28">
        <v>0</v>
      </c>
      <c r="L78" s="28"/>
      <c r="M78" s="24">
        <v>0</v>
      </c>
      <c r="N78" s="28">
        <v>0</v>
      </c>
      <c r="O78" s="28"/>
      <c r="P78" s="24">
        <v>0</v>
      </c>
      <c r="Q78" s="28">
        <v>0</v>
      </c>
      <c r="R78" s="28"/>
      <c r="S78" s="24">
        <v>0</v>
      </c>
      <c r="T78" s="28">
        <v>0</v>
      </c>
      <c r="U78" s="28"/>
      <c r="V78" s="9" t="s">
        <v>207</v>
      </c>
      <c r="W78" s="9" t="s">
        <v>213</v>
      </c>
      <c r="X78" s="10" t="s">
        <v>150</v>
      </c>
      <c r="Y78" s="10" t="s">
        <v>220</v>
      </c>
    </row>
    <row r="79" spans="1:26" s="7" customFormat="1" x14ac:dyDescent="0.3">
      <c r="A79" s="10" t="s">
        <v>148</v>
      </c>
      <c r="B79" s="9" t="s">
        <v>35</v>
      </c>
      <c r="C79" s="9" t="s">
        <v>2</v>
      </c>
      <c r="D79" s="9" t="s">
        <v>17</v>
      </c>
      <c r="E79" s="9" t="s">
        <v>209</v>
      </c>
      <c r="F79" s="9" t="s">
        <v>12</v>
      </c>
      <c r="G79" s="10" t="s">
        <v>150</v>
      </c>
      <c r="H79" s="10" t="s">
        <v>210</v>
      </c>
      <c r="I79" s="10"/>
      <c r="J79" s="24">
        <v>0</v>
      </c>
      <c r="K79" s="28">
        <v>0</v>
      </c>
      <c r="L79" s="28"/>
      <c r="M79" s="24">
        <v>0</v>
      </c>
      <c r="N79" s="28">
        <v>0</v>
      </c>
      <c r="O79" s="28"/>
      <c r="P79" s="24">
        <v>167.86</v>
      </c>
      <c r="Q79" s="28">
        <v>1.0424615384615386</v>
      </c>
      <c r="R79" s="28"/>
      <c r="S79" s="24">
        <v>75.209999999999994</v>
      </c>
      <c r="T79" s="28">
        <v>0.46707692307692306</v>
      </c>
      <c r="U79" s="28"/>
      <c r="V79" s="9" t="s">
        <v>211</v>
      </c>
      <c r="W79" s="9" t="s">
        <v>208</v>
      </c>
      <c r="X79" s="10" t="s">
        <v>150</v>
      </c>
      <c r="Y79" s="10"/>
    </row>
    <row r="80" spans="1:26" s="7" customFormat="1" x14ac:dyDescent="0.3">
      <c r="A80" s="10" t="s">
        <v>148</v>
      </c>
      <c r="B80" s="9" t="s">
        <v>30</v>
      </c>
      <c r="C80" s="9" t="s">
        <v>2</v>
      </c>
      <c r="D80" s="14" t="s">
        <v>20</v>
      </c>
      <c r="E80" s="9" t="s">
        <v>205</v>
      </c>
      <c r="F80" s="9" t="s">
        <v>205</v>
      </c>
      <c r="G80" s="10"/>
      <c r="H80" s="10" t="s">
        <v>241</v>
      </c>
      <c r="I80" s="10" t="s">
        <v>292</v>
      </c>
      <c r="J80" s="24">
        <v>152.55000000000001</v>
      </c>
      <c r="K80" s="28"/>
      <c r="L80" s="28"/>
      <c r="M80" s="24"/>
      <c r="N80" s="28"/>
      <c r="O80" s="28"/>
      <c r="P80" s="24"/>
      <c r="Q80" s="28"/>
      <c r="R80" s="28"/>
      <c r="S80" s="24"/>
      <c r="T80" s="28"/>
      <c r="U80" s="28"/>
      <c r="V80" s="9" t="s">
        <v>207</v>
      </c>
      <c r="W80" s="9" t="s">
        <v>213</v>
      </c>
      <c r="X80" s="10"/>
      <c r="Y80" s="10" t="s">
        <v>447</v>
      </c>
    </row>
    <row r="81" spans="1:26" s="1" customFormat="1" x14ac:dyDescent="0.3">
      <c r="A81" s="10" t="s">
        <v>148</v>
      </c>
      <c r="B81" s="9" t="s">
        <v>30</v>
      </c>
      <c r="C81" s="9" t="s">
        <v>2</v>
      </c>
      <c r="D81" s="18" t="s">
        <v>14</v>
      </c>
      <c r="E81" s="9" t="s">
        <v>209</v>
      </c>
      <c r="F81" s="9" t="s">
        <v>12</v>
      </c>
      <c r="G81" s="10"/>
      <c r="H81" s="10" t="s">
        <v>238</v>
      </c>
      <c r="I81" s="10" t="s">
        <v>291</v>
      </c>
      <c r="J81" s="24"/>
      <c r="K81" s="28"/>
      <c r="L81" s="28"/>
      <c r="M81" s="24"/>
      <c r="N81" s="28"/>
      <c r="O81" s="28"/>
      <c r="P81" s="24">
        <v>85.992999999999995</v>
      </c>
      <c r="Q81" s="28">
        <v>0.51500000000000001</v>
      </c>
      <c r="R81" s="28"/>
      <c r="S81" s="24">
        <v>142.154</v>
      </c>
      <c r="T81" s="28">
        <v>0.85099999999999998</v>
      </c>
      <c r="U81" s="28"/>
      <c r="V81" s="9" t="s">
        <v>211</v>
      </c>
      <c r="W81" s="9" t="s">
        <v>208</v>
      </c>
      <c r="X81" s="10"/>
      <c r="Y81" s="10" t="s">
        <v>240</v>
      </c>
      <c r="Z81" s="7"/>
    </row>
    <row r="82" spans="1:26" s="7" customFormat="1" x14ac:dyDescent="0.3">
      <c r="A82" s="10" t="s">
        <v>148</v>
      </c>
      <c r="B82" s="9" t="s">
        <v>30</v>
      </c>
      <c r="C82" s="9" t="s">
        <v>2</v>
      </c>
      <c r="D82" s="14" t="s">
        <v>11</v>
      </c>
      <c r="E82" s="9" t="s">
        <v>26</v>
      </c>
      <c r="F82" s="9" t="s">
        <v>26</v>
      </c>
      <c r="G82" s="10"/>
      <c r="H82" s="10" t="s">
        <v>180</v>
      </c>
      <c r="I82" s="10" t="s">
        <v>293</v>
      </c>
      <c r="J82" s="24">
        <v>89.6</v>
      </c>
      <c r="K82" s="28"/>
      <c r="L82" s="28"/>
      <c r="M82" s="24"/>
      <c r="N82" s="28"/>
      <c r="O82" s="28"/>
      <c r="P82" s="24">
        <v>89.6</v>
      </c>
      <c r="Q82" s="28"/>
      <c r="R82" s="28"/>
      <c r="S82" s="24"/>
      <c r="T82" s="28"/>
      <c r="U82" s="28"/>
      <c r="V82" s="9" t="s">
        <v>207</v>
      </c>
      <c r="W82" s="9" t="s">
        <v>213</v>
      </c>
      <c r="X82" s="10"/>
      <c r="Y82" s="10" t="s">
        <v>267</v>
      </c>
    </row>
    <row r="83" spans="1:26" s="7" customFormat="1" ht="9.6" customHeight="1" x14ac:dyDescent="0.3">
      <c r="A83" s="10" t="s">
        <v>49</v>
      </c>
      <c r="B83" s="14" t="s">
        <v>28</v>
      </c>
      <c r="C83" s="9" t="s">
        <v>2</v>
      </c>
      <c r="D83" s="18" t="s">
        <v>14</v>
      </c>
      <c r="E83" s="9" t="s">
        <v>205</v>
      </c>
      <c r="F83" s="9" t="s">
        <v>205</v>
      </c>
      <c r="G83" s="1"/>
      <c r="H83" s="1" t="s">
        <v>655</v>
      </c>
      <c r="I83" s="1"/>
      <c r="J83" s="19"/>
      <c r="K83" s="27"/>
      <c r="L83" s="29"/>
      <c r="M83" s="19"/>
      <c r="N83" s="22"/>
      <c r="O83" s="29"/>
      <c r="P83" s="19">
        <v>100</v>
      </c>
      <c r="Q83" s="29"/>
      <c r="R83" s="29"/>
      <c r="S83" s="17"/>
      <c r="T83" s="27"/>
      <c r="U83" s="29"/>
      <c r="V83" s="25" t="s">
        <v>207</v>
      </c>
      <c r="W83" s="25" t="s">
        <v>208</v>
      </c>
      <c r="X83" s="17"/>
      <c r="Y83" s="17" t="s">
        <v>654</v>
      </c>
      <c r="Z83" s="1"/>
    </row>
    <row r="84" spans="1:26" s="7" customFormat="1" x14ac:dyDescent="0.3">
      <c r="A84" s="10" t="s">
        <v>49</v>
      </c>
      <c r="B84" s="9" t="s">
        <v>30</v>
      </c>
      <c r="C84" s="9" t="s">
        <v>2</v>
      </c>
      <c r="D84" s="18" t="s">
        <v>14</v>
      </c>
      <c r="E84" s="9" t="s">
        <v>209</v>
      </c>
      <c r="F84" s="9" t="s">
        <v>12</v>
      </c>
      <c r="G84" s="10"/>
      <c r="H84" s="10" t="s">
        <v>238</v>
      </c>
      <c r="I84" s="10" t="s">
        <v>294</v>
      </c>
      <c r="J84" s="24">
        <v>64.900999999999996</v>
      </c>
      <c r="K84" s="28">
        <v>2</v>
      </c>
      <c r="L84" s="28"/>
      <c r="M84" s="24"/>
      <c r="N84" s="28"/>
      <c r="O84" s="28"/>
      <c r="P84" s="24"/>
      <c r="Q84" s="28"/>
      <c r="R84" s="28"/>
      <c r="S84" s="24">
        <v>212.9100669525713</v>
      </c>
      <c r="T84" s="28">
        <v>2.5</v>
      </c>
      <c r="U84" s="28"/>
      <c r="V84" s="9" t="s">
        <v>207</v>
      </c>
      <c r="W84" s="9" t="s">
        <v>208</v>
      </c>
      <c r="X84" s="10"/>
      <c r="Y84" s="10" t="s">
        <v>295</v>
      </c>
    </row>
    <row r="85" spans="1:26" s="7" customFormat="1" x14ac:dyDescent="0.3">
      <c r="A85" s="10" t="s">
        <v>49</v>
      </c>
      <c r="B85" s="9" t="s">
        <v>30</v>
      </c>
      <c r="C85" s="9" t="s">
        <v>2</v>
      </c>
      <c r="D85" s="14" t="s">
        <v>11</v>
      </c>
      <c r="E85" s="9" t="s">
        <v>26</v>
      </c>
      <c r="F85" s="9" t="s">
        <v>26</v>
      </c>
      <c r="G85" s="10"/>
      <c r="H85" s="10" t="s">
        <v>180</v>
      </c>
      <c r="I85" s="10" t="s">
        <v>296</v>
      </c>
      <c r="J85" s="24"/>
      <c r="K85" s="28"/>
      <c r="L85" s="28"/>
      <c r="M85" s="24">
        <v>92.685000000000002</v>
      </c>
      <c r="N85" s="28"/>
      <c r="O85" s="28"/>
      <c r="P85" s="24"/>
      <c r="Q85" s="28"/>
      <c r="R85" s="28"/>
      <c r="S85" s="24"/>
      <c r="T85" s="28"/>
      <c r="U85" s="28"/>
      <c r="V85" s="9" t="s">
        <v>207</v>
      </c>
      <c r="W85" s="9" t="s">
        <v>213</v>
      </c>
      <c r="X85" s="10"/>
      <c r="Y85" s="10" t="s">
        <v>245</v>
      </c>
    </row>
    <row r="86" spans="1:26" s="7" customFormat="1" x14ac:dyDescent="0.3">
      <c r="A86" s="10" t="s">
        <v>49</v>
      </c>
      <c r="B86" s="9" t="s">
        <v>31</v>
      </c>
      <c r="C86" s="9" t="s">
        <v>2</v>
      </c>
      <c r="D86" s="18" t="s">
        <v>14</v>
      </c>
      <c r="E86" s="9" t="s">
        <v>209</v>
      </c>
      <c r="F86" s="9" t="s">
        <v>12</v>
      </c>
      <c r="G86" s="10"/>
      <c r="H86" s="10" t="s">
        <v>13</v>
      </c>
      <c r="I86" s="10" t="s">
        <v>584</v>
      </c>
      <c r="J86" s="24">
        <v>186.76</v>
      </c>
      <c r="K86" s="28">
        <v>2</v>
      </c>
      <c r="L86" s="28"/>
      <c r="M86" s="24">
        <v>0</v>
      </c>
      <c r="N86" s="28">
        <v>0</v>
      </c>
      <c r="O86" s="28"/>
      <c r="P86" s="24">
        <v>202.63459999999998</v>
      </c>
      <c r="Q86" s="28">
        <v>2.17</v>
      </c>
      <c r="R86" s="28"/>
      <c r="S86" s="24">
        <v>280.14</v>
      </c>
      <c r="T86" s="28">
        <v>3</v>
      </c>
      <c r="U86" s="28"/>
      <c r="V86" s="9" t="s">
        <v>207</v>
      </c>
      <c r="W86" s="9" t="s">
        <v>208</v>
      </c>
      <c r="X86" s="10"/>
      <c r="Y86" s="10" t="s">
        <v>585</v>
      </c>
    </row>
    <row r="87" spans="1:26" s="1" customFormat="1" ht="9.6" customHeight="1" x14ac:dyDescent="0.3">
      <c r="A87" s="10" t="s">
        <v>50</v>
      </c>
      <c r="B87" s="9" t="s">
        <v>30</v>
      </c>
      <c r="C87" s="9" t="s">
        <v>2</v>
      </c>
      <c r="D87" s="14" t="s">
        <v>20</v>
      </c>
      <c r="E87" s="9" t="s">
        <v>205</v>
      </c>
      <c r="F87" s="9" t="s">
        <v>205</v>
      </c>
      <c r="G87" s="10"/>
      <c r="H87" s="10" t="s">
        <v>241</v>
      </c>
      <c r="I87" s="10" t="s">
        <v>301</v>
      </c>
      <c r="J87" s="24"/>
      <c r="K87" s="28"/>
      <c r="L87" s="28"/>
      <c r="M87" s="24">
        <v>134.47</v>
      </c>
      <c r="N87" s="28"/>
      <c r="O87" s="28"/>
      <c r="P87" s="24"/>
      <c r="Q87" s="28"/>
      <c r="R87" s="28"/>
      <c r="S87" s="24"/>
      <c r="T87" s="28"/>
      <c r="U87" s="28"/>
      <c r="V87" s="9" t="s">
        <v>207</v>
      </c>
      <c r="W87" s="9" t="s">
        <v>213</v>
      </c>
      <c r="X87" s="10"/>
      <c r="Y87" s="10" t="s">
        <v>243</v>
      </c>
      <c r="Z87" s="7"/>
    </row>
    <row r="88" spans="1:26" s="1" customFormat="1" ht="9.6" customHeight="1" x14ac:dyDescent="0.3">
      <c r="A88" s="10" t="s">
        <v>50</v>
      </c>
      <c r="B88" s="9" t="s">
        <v>30</v>
      </c>
      <c r="C88" s="9" t="s">
        <v>2</v>
      </c>
      <c r="D88" s="18" t="s">
        <v>14</v>
      </c>
      <c r="E88" s="9" t="s">
        <v>209</v>
      </c>
      <c r="F88" s="9" t="s">
        <v>12</v>
      </c>
      <c r="G88" s="10"/>
      <c r="H88" s="10" t="s">
        <v>271</v>
      </c>
      <c r="I88" s="10" t="s">
        <v>297</v>
      </c>
      <c r="J88" s="24">
        <v>37.515999999999998</v>
      </c>
      <c r="K88" s="28">
        <v>7.0000000000000007E-2</v>
      </c>
      <c r="L88" s="28"/>
      <c r="M88" s="24"/>
      <c r="N88" s="28"/>
      <c r="O88" s="28"/>
      <c r="P88" s="24"/>
      <c r="Q88" s="28"/>
      <c r="R88" s="28"/>
      <c r="S88" s="24"/>
      <c r="T88" s="28"/>
      <c r="U88" s="28"/>
      <c r="V88" s="9" t="s">
        <v>211</v>
      </c>
      <c r="W88" s="9" t="s">
        <v>208</v>
      </c>
      <c r="X88" s="10"/>
      <c r="Y88" s="10" t="s">
        <v>298</v>
      </c>
      <c r="Z88" s="7"/>
    </row>
    <row r="89" spans="1:26" s="1" customFormat="1" x14ac:dyDescent="0.3">
      <c r="A89" s="10" t="s">
        <v>50</v>
      </c>
      <c r="B89" s="9" t="s">
        <v>30</v>
      </c>
      <c r="C89" s="9" t="s">
        <v>2</v>
      </c>
      <c r="D89" s="18" t="s">
        <v>14</v>
      </c>
      <c r="E89" s="9" t="s">
        <v>209</v>
      </c>
      <c r="F89" s="9" t="s">
        <v>12</v>
      </c>
      <c r="G89" s="10"/>
      <c r="H89" s="10" t="s">
        <v>238</v>
      </c>
      <c r="I89" s="10" t="s">
        <v>299</v>
      </c>
      <c r="J89" s="24">
        <v>69.777000000000001</v>
      </c>
      <c r="K89" s="28">
        <v>0.1</v>
      </c>
      <c r="L89" s="28"/>
      <c r="M89" s="24"/>
      <c r="N89" s="28"/>
      <c r="O89" s="28"/>
      <c r="P89" s="24"/>
      <c r="Q89" s="28"/>
      <c r="R89" s="28"/>
      <c r="S89" s="24">
        <v>104.666</v>
      </c>
      <c r="T89" s="28">
        <v>0.25</v>
      </c>
      <c r="U89" s="28"/>
      <c r="V89" s="9" t="s">
        <v>207</v>
      </c>
      <c r="W89" s="9" t="s">
        <v>208</v>
      </c>
      <c r="X89" s="10"/>
      <c r="Y89" s="10" t="s">
        <v>298</v>
      </c>
      <c r="Z89" s="7"/>
    </row>
    <row r="90" spans="1:26" s="1" customFormat="1" x14ac:dyDescent="0.3">
      <c r="A90" s="10" t="s">
        <v>50</v>
      </c>
      <c r="B90" s="9" t="s">
        <v>30</v>
      </c>
      <c r="C90" s="9" t="s">
        <v>2</v>
      </c>
      <c r="D90" s="14" t="s">
        <v>11</v>
      </c>
      <c r="E90" s="9" t="s">
        <v>26</v>
      </c>
      <c r="F90" s="9" t="s">
        <v>26</v>
      </c>
      <c r="G90" s="10"/>
      <c r="H90" s="10" t="s">
        <v>180</v>
      </c>
      <c r="I90" s="10" t="s">
        <v>300</v>
      </c>
      <c r="J90" s="24"/>
      <c r="K90" s="28"/>
      <c r="L90" s="28"/>
      <c r="M90" s="24">
        <v>85</v>
      </c>
      <c r="N90" s="28"/>
      <c r="O90" s="28"/>
      <c r="P90" s="24"/>
      <c r="Q90" s="28"/>
      <c r="R90" s="28"/>
      <c r="S90" s="24"/>
      <c r="T90" s="28"/>
      <c r="U90" s="28"/>
      <c r="V90" s="9" t="s">
        <v>207</v>
      </c>
      <c r="W90" s="9" t="s">
        <v>213</v>
      </c>
      <c r="X90" s="10"/>
      <c r="Y90" s="10" t="s">
        <v>245</v>
      </c>
      <c r="Z90" s="7"/>
    </row>
    <row r="91" spans="1:26" s="1" customFormat="1" x14ac:dyDescent="0.3">
      <c r="A91" s="10" t="s">
        <v>50</v>
      </c>
      <c r="B91" s="9" t="s">
        <v>31</v>
      </c>
      <c r="C91" s="9" t="s">
        <v>2</v>
      </c>
      <c r="D91" s="14" t="s">
        <v>20</v>
      </c>
      <c r="E91" s="9" t="s">
        <v>205</v>
      </c>
      <c r="F91" s="9" t="s">
        <v>205</v>
      </c>
      <c r="G91" s="10"/>
      <c r="H91" s="10" t="s">
        <v>26</v>
      </c>
      <c r="I91" s="10" t="s">
        <v>587</v>
      </c>
      <c r="J91" s="24">
        <v>0</v>
      </c>
      <c r="K91" s="28">
        <v>0</v>
      </c>
      <c r="L91" s="28"/>
      <c r="M91" s="24">
        <v>41.730000000000004</v>
      </c>
      <c r="N91" s="28">
        <v>0</v>
      </c>
      <c r="O91" s="28"/>
      <c r="P91" s="24">
        <v>0</v>
      </c>
      <c r="Q91" s="28">
        <v>0</v>
      </c>
      <c r="R91" s="28"/>
      <c r="S91" s="24">
        <v>0</v>
      </c>
      <c r="T91" s="28">
        <v>0</v>
      </c>
      <c r="U91" s="28"/>
      <c r="V91" s="9" t="s">
        <v>207</v>
      </c>
      <c r="W91" s="9" t="s">
        <v>213</v>
      </c>
      <c r="X91" s="10"/>
      <c r="Y91" s="10" t="s">
        <v>585</v>
      </c>
      <c r="Z91" s="7"/>
    </row>
    <row r="92" spans="1:26" s="1" customFormat="1" x14ac:dyDescent="0.3">
      <c r="A92" s="10" t="s">
        <v>50</v>
      </c>
      <c r="B92" s="9" t="s">
        <v>31</v>
      </c>
      <c r="C92" s="9" t="s">
        <v>2</v>
      </c>
      <c r="D92" s="18" t="s">
        <v>14</v>
      </c>
      <c r="E92" s="9" t="s">
        <v>209</v>
      </c>
      <c r="F92" s="9" t="s">
        <v>12</v>
      </c>
      <c r="G92" s="10"/>
      <c r="H92" s="10" t="s">
        <v>13</v>
      </c>
      <c r="I92" s="10" t="s">
        <v>584</v>
      </c>
      <c r="J92" s="24">
        <v>84.134375000000006</v>
      </c>
      <c r="K92" s="28">
        <v>1.25</v>
      </c>
      <c r="L92" s="28"/>
      <c r="M92" s="24">
        <v>0</v>
      </c>
      <c r="N92" s="28">
        <v>0</v>
      </c>
      <c r="O92" s="28"/>
      <c r="P92" s="24">
        <v>0</v>
      </c>
      <c r="Q92" s="28">
        <v>0</v>
      </c>
      <c r="R92" s="28"/>
      <c r="S92" s="24">
        <v>134.13437500000001</v>
      </c>
      <c r="T92" s="28">
        <v>1.25</v>
      </c>
      <c r="U92" s="28"/>
      <c r="V92" s="9" t="s">
        <v>207</v>
      </c>
      <c r="W92" s="9" t="s">
        <v>208</v>
      </c>
      <c r="X92" s="10"/>
      <c r="Y92" s="10" t="s">
        <v>585</v>
      </c>
      <c r="Z92" s="7"/>
    </row>
    <row r="93" spans="1:26" s="1" customFormat="1" x14ac:dyDescent="0.3">
      <c r="A93" s="10" t="s">
        <v>170</v>
      </c>
      <c r="B93" s="9" t="s">
        <v>30</v>
      </c>
      <c r="C93" s="9" t="s">
        <v>2</v>
      </c>
      <c r="D93" s="14" t="s">
        <v>20</v>
      </c>
      <c r="E93" s="9" t="s">
        <v>205</v>
      </c>
      <c r="F93" s="9" t="s">
        <v>205</v>
      </c>
      <c r="G93" s="10"/>
      <c r="H93" s="10" t="s">
        <v>241</v>
      </c>
      <c r="I93" s="10" t="s">
        <v>304</v>
      </c>
      <c r="J93" s="24">
        <v>146.9</v>
      </c>
      <c r="K93" s="28"/>
      <c r="L93" s="28"/>
      <c r="M93" s="24"/>
      <c r="N93" s="28"/>
      <c r="O93" s="28"/>
      <c r="P93" s="24"/>
      <c r="Q93" s="28"/>
      <c r="R93" s="28"/>
      <c r="S93" s="24"/>
      <c r="T93" s="28"/>
      <c r="U93" s="28"/>
      <c r="V93" s="9" t="s">
        <v>207</v>
      </c>
      <c r="W93" s="9" t="s">
        <v>213</v>
      </c>
      <c r="X93" s="10"/>
      <c r="Y93" s="10" t="s">
        <v>274</v>
      </c>
      <c r="Z93" s="7"/>
    </row>
    <row r="94" spans="1:26" s="1" customFormat="1" x14ac:dyDescent="0.3">
      <c r="A94" s="10" t="s">
        <v>170</v>
      </c>
      <c r="B94" s="9" t="s">
        <v>30</v>
      </c>
      <c r="C94" s="9" t="s">
        <v>2</v>
      </c>
      <c r="D94" s="18" t="s">
        <v>14</v>
      </c>
      <c r="E94" s="9" t="s">
        <v>209</v>
      </c>
      <c r="F94" s="9" t="s">
        <v>12</v>
      </c>
      <c r="G94" s="10"/>
      <c r="H94" s="10" t="s">
        <v>238</v>
      </c>
      <c r="I94" s="10" t="s">
        <v>302</v>
      </c>
      <c r="J94" s="24"/>
      <c r="K94" s="28"/>
      <c r="L94" s="28"/>
      <c r="M94" s="24"/>
      <c r="N94" s="28"/>
      <c r="O94" s="28"/>
      <c r="P94" s="24">
        <v>175.15</v>
      </c>
      <c r="Q94" s="28"/>
      <c r="R94" s="28"/>
      <c r="S94" s="24">
        <v>265.55</v>
      </c>
      <c r="T94" s="28"/>
      <c r="U94" s="28"/>
      <c r="V94" s="9" t="s">
        <v>207</v>
      </c>
      <c r="W94" s="9" t="s">
        <v>208</v>
      </c>
      <c r="X94" s="10"/>
      <c r="Y94" s="10" t="s">
        <v>651</v>
      </c>
      <c r="Z94" s="7"/>
    </row>
    <row r="95" spans="1:26" s="1" customFormat="1" x14ac:dyDescent="0.3">
      <c r="A95" s="10" t="s">
        <v>170</v>
      </c>
      <c r="B95" s="9" t="s">
        <v>30</v>
      </c>
      <c r="C95" s="9" t="s">
        <v>2</v>
      </c>
      <c r="D95" s="14" t="s">
        <v>11</v>
      </c>
      <c r="E95" s="9" t="s">
        <v>26</v>
      </c>
      <c r="F95" s="9" t="s">
        <v>26</v>
      </c>
      <c r="G95" s="10"/>
      <c r="H95" s="10" t="s">
        <v>180</v>
      </c>
      <c r="I95" s="10" t="s">
        <v>303</v>
      </c>
      <c r="J95" s="24">
        <v>85</v>
      </c>
      <c r="K95" s="28"/>
      <c r="L95" s="28"/>
      <c r="M95" s="24"/>
      <c r="N95" s="28"/>
      <c r="O95" s="28"/>
      <c r="P95" s="24">
        <v>85</v>
      </c>
      <c r="Q95" s="28"/>
      <c r="R95" s="28"/>
      <c r="S95" s="24"/>
      <c r="T95" s="28"/>
      <c r="U95" s="28"/>
      <c r="V95" s="9" t="s">
        <v>207</v>
      </c>
      <c r="W95" s="9" t="s">
        <v>213</v>
      </c>
      <c r="X95" s="10"/>
      <c r="Y95" s="10" t="s">
        <v>267</v>
      </c>
      <c r="Z95" s="7"/>
    </row>
    <row r="96" spans="1:26" s="7" customFormat="1" ht="9.6" customHeight="1" x14ac:dyDescent="0.3">
      <c r="A96" s="10" t="s">
        <v>51</v>
      </c>
      <c r="B96" s="9" t="s">
        <v>35</v>
      </c>
      <c r="C96" s="9" t="s">
        <v>2</v>
      </c>
      <c r="D96" s="9" t="s">
        <v>17</v>
      </c>
      <c r="E96" s="9" t="s">
        <v>205</v>
      </c>
      <c r="F96" s="9" t="s">
        <v>205</v>
      </c>
      <c r="G96" s="10" t="s">
        <v>150</v>
      </c>
      <c r="H96" s="10" t="s">
        <v>206</v>
      </c>
      <c r="I96" s="10"/>
      <c r="J96" s="24">
        <v>0</v>
      </c>
      <c r="K96" s="28">
        <v>0</v>
      </c>
      <c r="L96" s="28"/>
      <c r="M96" s="24">
        <v>1395.2000000000003</v>
      </c>
      <c r="N96" s="28">
        <v>0</v>
      </c>
      <c r="O96" s="28"/>
      <c r="P96" s="24">
        <v>0</v>
      </c>
      <c r="Q96" s="28">
        <v>0</v>
      </c>
      <c r="R96" s="28"/>
      <c r="S96" s="24">
        <v>2092.8000000000002</v>
      </c>
      <c r="T96" s="28">
        <v>0</v>
      </c>
      <c r="U96" s="28"/>
      <c r="V96" s="9" t="s">
        <v>207</v>
      </c>
      <c r="W96" s="9" t="s">
        <v>208</v>
      </c>
      <c r="X96" s="10" t="s">
        <v>150</v>
      </c>
      <c r="Y96" s="10"/>
    </row>
    <row r="97" spans="1:194" s="7" customFormat="1" x14ac:dyDescent="0.3">
      <c r="A97" s="10" t="s">
        <v>51</v>
      </c>
      <c r="B97" s="9" t="s">
        <v>30</v>
      </c>
      <c r="C97" s="9" t="s">
        <v>2</v>
      </c>
      <c r="D97" s="18" t="s">
        <v>14</v>
      </c>
      <c r="E97" s="9" t="s">
        <v>209</v>
      </c>
      <c r="F97" s="9" t="s">
        <v>12</v>
      </c>
      <c r="G97" s="10"/>
      <c r="H97" s="10" t="s">
        <v>271</v>
      </c>
      <c r="I97" s="10" t="s">
        <v>305</v>
      </c>
      <c r="J97" s="24">
        <v>226</v>
      </c>
      <c r="K97" s="28">
        <v>1.88</v>
      </c>
      <c r="L97" s="28"/>
      <c r="M97" s="24"/>
      <c r="N97" s="28"/>
      <c r="O97" s="28"/>
      <c r="P97" s="24"/>
      <c r="Q97" s="28"/>
      <c r="R97" s="28"/>
      <c r="S97" s="24">
        <v>282.5</v>
      </c>
      <c r="T97" s="28">
        <v>2.34</v>
      </c>
      <c r="U97" s="28"/>
      <c r="V97" s="9" t="s">
        <v>211</v>
      </c>
      <c r="W97" s="9" t="s">
        <v>208</v>
      </c>
      <c r="X97" s="10"/>
      <c r="Y97" s="10" t="s">
        <v>240</v>
      </c>
    </row>
    <row r="98" spans="1:194" s="7" customFormat="1" x14ac:dyDescent="0.3">
      <c r="A98" s="10" t="s">
        <v>51</v>
      </c>
      <c r="B98" s="9" t="s">
        <v>30</v>
      </c>
      <c r="C98" s="9" t="s">
        <v>2</v>
      </c>
      <c r="D98" s="14" t="s">
        <v>11</v>
      </c>
      <c r="E98" s="9" t="s">
        <v>26</v>
      </c>
      <c r="F98" s="9" t="s">
        <v>26</v>
      </c>
      <c r="G98" s="10"/>
      <c r="H98" s="10" t="s">
        <v>180</v>
      </c>
      <c r="I98" s="10" t="s">
        <v>306</v>
      </c>
      <c r="J98" s="24"/>
      <c r="K98" s="28"/>
      <c r="L98" s="28"/>
      <c r="M98" s="24">
        <v>144.214</v>
      </c>
      <c r="N98" s="28"/>
      <c r="O98" s="28"/>
      <c r="P98" s="24"/>
      <c r="Q98" s="28"/>
      <c r="R98" s="28"/>
      <c r="S98" s="24"/>
      <c r="T98" s="28"/>
      <c r="U98" s="28"/>
      <c r="V98" s="9" t="s">
        <v>207</v>
      </c>
      <c r="W98" s="9" t="s">
        <v>213</v>
      </c>
      <c r="X98" s="10"/>
      <c r="Y98" s="10" t="s">
        <v>245</v>
      </c>
    </row>
    <row r="99" spans="1:194" s="7" customFormat="1" x14ac:dyDescent="0.3">
      <c r="A99" s="10" t="s">
        <v>52</v>
      </c>
      <c r="B99" s="9" t="s">
        <v>30</v>
      </c>
      <c r="C99" s="9" t="s">
        <v>29</v>
      </c>
      <c r="D99" s="14" t="s">
        <v>11</v>
      </c>
      <c r="E99" s="9" t="s">
        <v>26</v>
      </c>
      <c r="F99" s="9" t="s">
        <v>26</v>
      </c>
      <c r="G99" s="10"/>
      <c r="H99" s="10" t="s">
        <v>180</v>
      </c>
      <c r="I99" s="10" t="s">
        <v>307</v>
      </c>
      <c r="J99" s="24"/>
      <c r="K99" s="28"/>
      <c r="L99" s="28"/>
      <c r="M99" s="24">
        <v>178.601</v>
      </c>
      <c r="N99" s="28"/>
      <c r="O99" s="28"/>
      <c r="P99" s="24"/>
      <c r="Q99" s="28"/>
      <c r="R99" s="28"/>
      <c r="S99" s="24"/>
      <c r="T99" s="28"/>
      <c r="U99" s="28"/>
      <c r="V99" s="9" t="s">
        <v>207</v>
      </c>
      <c r="W99" s="9" t="s">
        <v>213</v>
      </c>
      <c r="X99" s="10"/>
      <c r="Y99" s="10" t="s">
        <v>668</v>
      </c>
    </row>
    <row r="100" spans="1:194" s="7" customFormat="1" x14ac:dyDescent="0.3">
      <c r="A100" s="10" t="s">
        <v>52</v>
      </c>
      <c r="B100" s="9" t="s">
        <v>31</v>
      </c>
      <c r="C100" s="9" t="s">
        <v>29</v>
      </c>
      <c r="D100" s="18" t="s">
        <v>14</v>
      </c>
      <c r="E100" s="9" t="s">
        <v>209</v>
      </c>
      <c r="F100" s="9" t="s">
        <v>12</v>
      </c>
      <c r="G100" s="10"/>
      <c r="H100" s="10" t="s">
        <v>13</v>
      </c>
      <c r="I100" s="10" t="s">
        <v>584</v>
      </c>
      <c r="J100" s="24">
        <v>0</v>
      </c>
      <c r="K100" s="28">
        <v>0</v>
      </c>
      <c r="L100" s="28"/>
      <c r="M100" s="24">
        <v>0</v>
      </c>
      <c r="N100" s="28">
        <v>0</v>
      </c>
      <c r="O100" s="28"/>
      <c r="P100" s="24">
        <v>0</v>
      </c>
      <c r="Q100" s="28">
        <v>0</v>
      </c>
      <c r="R100" s="28"/>
      <c r="S100" s="24">
        <v>84.53</v>
      </c>
      <c r="T100" s="28">
        <v>0.82968558005059623</v>
      </c>
      <c r="U100" s="28"/>
      <c r="V100" s="9" t="s">
        <v>211</v>
      </c>
      <c r="W100" s="9" t="s">
        <v>208</v>
      </c>
      <c r="X100" s="10"/>
      <c r="Y100" s="10" t="s">
        <v>589</v>
      </c>
    </row>
    <row r="101" spans="1:194" s="7" customFormat="1" x14ac:dyDescent="0.3">
      <c r="A101" s="10" t="s">
        <v>183</v>
      </c>
      <c r="B101" s="9" t="s">
        <v>30</v>
      </c>
      <c r="C101" s="9" t="s">
        <v>2</v>
      </c>
      <c r="D101" s="14" t="s">
        <v>20</v>
      </c>
      <c r="E101" s="9" t="s">
        <v>209</v>
      </c>
      <c r="F101" s="9" t="s">
        <v>209</v>
      </c>
      <c r="G101" s="10"/>
      <c r="H101" s="10" t="s">
        <v>310</v>
      </c>
      <c r="I101" s="10" t="s">
        <v>311</v>
      </c>
      <c r="J101" s="24"/>
      <c r="K101" s="28"/>
      <c r="L101" s="28"/>
      <c r="M101" s="24">
        <v>28.25</v>
      </c>
      <c r="N101" s="28"/>
      <c r="O101" s="28"/>
      <c r="P101" s="24"/>
      <c r="Q101" s="28"/>
      <c r="R101" s="28"/>
      <c r="S101" s="24"/>
      <c r="T101" s="28"/>
      <c r="U101" s="28"/>
      <c r="V101" s="9" t="s">
        <v>207</v>
      </c>
      <c r="W101" s="9" t="s">
        <v>213</v>
      </c>
      <c r="X101" s="10"/>
      <c r="Y101" s="10" t="s">
        <v>673</v>
      </c>
    </row>
    <row r="102" spans="1:194" s="7" customFormat="1" x14ac:dyDescent="0.3">
      <c r="A102" s="10" t="s">
        <v>183</v>
      </c>
      <c r="B102" s="9" t="s">
        <v>30</v>
      </c>
      <c r="C102" s="9" t="s">
        <v>2</v>
      </c>
      <c r="D102" s="9" t="s">
        <v>18</v>
      </c>
      <c r="E102" s="9" t="s">
        <v>205</v>
      </c>
      <c r="F102" s="9" t="s">
        <v>205</v>
      </c>
      <c r="G102" s="10"/>
      <c r="H102" s="10" t="s">
        <v>250</v>
      </c>
      <c r="I102" s="10" t="s">
        <v>308</v>
      </c>
      <c r="J102" s="24"/>
      <c r="K102" s="28"/>
      <c r="L102" s="28"/>
      <c r="M102" s="24">
        <v>160.5</v>
      </c>
      <c r="N102" s="28"/>
      <c r="O102" s="28"/>
      <c r="P102" s="24"/>
      <c r="Q102" s="28"/>
      <c r="R102" s="28"/>
      <c r="S102" s="24"/>
      <c r="T102" s="28"/>
      <c r="U102" s="28"/>
      <c r="V102" s="9" t="s">
        <v>207</v>
      </c>
      <c r="W102" s="9" t="s">
        <v>213</v>
      </c>
      <c r="X102" s="10"/>
      <c r="Y102" s="10" t="s">
        <v>309</v>
      </c>
    </row>
    <row r="103" spans="1:194" s="7" customFormat="1" x14ac:dyDescent="0.3">
      <c r="A103" s="10" t="s">
        <v>183</v>
      </c>
      <c r="B103" s="9" t="s">
        <v>30</v>
      </c>
      <c r="C103" s="9" t="s">
        <v>2</v>
      </c>
      <c r="D103" s="18" t="s">
        <v>14</v>
      </c>
      <c r="E103" s="9" t="s">
        <v>209</v>
      </c>
      <c r="F103" s="9" t="s">
        <v>12</v>
      </c>
      <c r="G103" s="10"/>
      <c r="H103" s="10" t="s">
        <v>238</v>
      </c>
      <c r="I103" s="10" t="s">
        <v>312</v>
      </c>
      <c r="J103" s="24"/>
      <c r="K103" s="28"/>
      <c r="L103" s="28"/>
      <c r="M103" s="24"/>
      <c r="N103" s="28"/>
      <c r="O103" s="28"/>
      <c r="P103" s="24">
        <v>100</v>
      </c>
      <c r="Q103" s="28">
        <v>0.2</v>
      </c>
      <c r="R103" s="28"/>
      <c r="S103" s="24">
        <v>193.8</v>
      </c>
      <c r="T103" s="28">
        <v>0.38500000000000001</v>
      </c>
      <c r="U103" s="28"/>
      <c r="V103" s="9" t="s">
        <v>207</v>
      </c>
      <c r="W103" s="9" t="s">
        <v>208</v>
      </c>
      <c r="X103" s="10"/>
      <c r="Y103" s="10" t="s">
        <v>313</v>
      </c>
    </row>
    <row r="104" spans="1:194" s="7" customFormat="1" x14ac:dyDescent="0.3">
      <c r="A104" s="10" t="s">
        <v>183</v>
      </c>
      <c r="B104" s="9" t="s">
        <v>30</v>
      </c>
      <c r="C104" s="9" t="s">
        <v>2</v>
      </c>
      <c r="D104" s="14" t="s">
        <v>11</v>
      </c>
      <c r="E104" s="9" t="s">
        <v>26</v>
      </c>
      <c r="F104" s="9" t="s">
        <v>26</v>
      </c>
      <c r="G104" s="10"/>
      <c r="H104" s="10" t="s">
        <v>180</v>
      </c>
      <c r="I104" s="10" t="s">
        <v>314</v>
      </c>
      <c r="J104" s="24">
        <v>85</v>
      </c>
      <c r="K104" s="28"/>
      <c r="L104" s="28"/>
      <c r="M104" s="24"/>
      <c r="N104" s="28"/>
      <c r="O104" s="28"/>
      <c r="P104" s="24">
        <v>85</v>
      </c>
      <c r="Q104" s="28"/>
      <c r="R104" s="28"/>
      <c r="S104" s="24"/>
      <c r="T104" s="28"/>
      <c r="U104" s="28"/>
      <c r="V104" s="9" t="s">
        <v>207</v>
      </c>
      <c r="W104" s="9" t="s">
        <v>213</v>
      </c>
      <c r="X104" s="10"/>
      <c r="Y104" s="10" t="s">
        <v>578</v>
      </c>
    </row>
    <row r="105" spans="1:194" s="7" customFormat="1" x14ac:dyDescent="0.3">
      <c r="A105" s="10" t="s">
        <v>183</v>
      </c>
      <c r="B105" s="9" t="s">
        <v>31</v>
      </c>
      <c r="C105" s="9" t="s">
        <v>2</v>
      </c>
      <c r="D105" s="14" t="s">
        <v>20</v>
      </c>
      <c r="E105" s="9" t="s">
        <v>209</v>
      </c>
      <c r="F105" s="9" t="s">
        <v>12</v>
      </c>
      <c r="G105" s="10"/>
      <c r="H105" s="10" t="s">
        <v>13</v>
      </c>
      <c r="I105" s="10" t="s">
        <v>598</v>
      </c>
      <c r="J105" s="24">
        <v>16.05</v>
      </c>
      <c r="K105" s="28">
        <v>0</v>
      </c>
      <c r="L105" s="28"/>
      <c r="M105" s="24">
        <v>0</v>
      </c>
      <c r="N105" s="28">
        <v>0</v>
      </c>
      <c r="O105" s="28"/>
      <c r="P105" s="24">
        <v>0</v>
      </c>
      <c r="Q105" s="28">
        <v>0</v>
      </c>
      <c r="R105" s="28"/>
      <c r="S105" s="24">
        <v>0</v>
      </c>
      <c r="T105" s="28">
        <v>0</v>
      </c>
      <c r="U105" s="28"/>
      <c r="V105" s="9" t="s">
        <v>207</v>
      </c>
      <c r="W105" s="9" t="s">
        <v>213</v>
      </c>
      <c r="X105" s="10"/>
      <c r="Y105" s="10" t="s">
        <v>585</v>
      </c>
    </row>
    <row r="106" spans="1:194" s="7" customFormat="1" x14ac:dyDescent="0.3">
      <c r="A106" s="10" t="s">
        <v>183</v>
      </c>
      <c r="B106" s="9" t="s">
        <v>31</v>
      </c>
      <c r="C106" s="9" t="s">
        <v>2</v>
      </c>
      <c r="D106" s="18" t="s">
        <v>14</v>
      </c>
      <c r="E106" s="9" t="s">
        <v>209</v>
      </c>
      <c r="F106" s="9" t="s">
        <v>12</v>
      </c>
      <c r="G106" s="10"/>
      <c r="H106" s="10" t="s">
        <v>13</v>
      </c>
      <c r="I106" s="10" t="s">
        <v>584</v>
      </c>
      <c r="J106" s="24">
        <v>0</v>
      </c>
      <c r="K106" s="28">
        <v>0</v>
      </c>
      <c r="L106" s="28"/>
      <c r="M106" s="24">
        <v>0</v>
      </c>
      <c r="N106" s="28">
        <v>0</v>
      </c>
      <c r="O106" s="28"/>
      <c r="P106" s="24">
        <v>139.1</v>
      </c>
      <c r="Q106" s="28">
        <v>2</v>
      </c>
      <c r="R106" s="28"/>
      <c r="S106" s="24">
        <v>139.1</v>
      </c>
      <c r="T106" s="28">
        <v>2</v>
      </c>
      <c r="U106" s="28"/>
      <c r="V106" s="9" t="s">
        <v>207</v>
      </c>
      <c r="W106" s="9" t="s">
        <v>208</v>
      </c>
      <c r="X106" s="10"/>
      <c r="Y106" s="10" t="s">
        <v>585</v>
      </c>
    </row>
    <row r="107" spans="1:194" s="7" customFormat="1" x14ac:dyDescent="0.3">
      <c r="A107" s="10" t="s">
        <v>53</v>
      </c>
      <c r="B107" s="9" t="s">
        <v>30</v>
      </c>
      <c r="C107" s="9" t="s">
        <v>2</v>
      </c>
      <c r="D107" s="14" t="s">
        <v>20</v>
      </c>
      <c r="E107" s="9" t="s">
        <v>205</v>
      </c>
      <c r="F107" s="9" t="s">
        <v>205</v>
      </c>
      <c r="G107" s="10"/>
      <c r="H107" s="10" t="s">
        <v>241</v>
      </c>
      <c r="I107" s="10" t="s">
        <v>318</v>
      </c>
      <c r="J107" s="24">
        <v>134.47</v>
      </c>
      <c r="K107" s="28"/>
      <c r="L107" s="28"/>
      <c r="M107" s="24"/>
      <c r="N107" s="28"/>
      <c r="O107" s="28"/>
      <c r="P107" s="24"/>
      <c r="Q107" s="28"/>
      <c r="R107" s="28"/>
      <c r="S107" s="24"/>
      <c r="T107" s="28"/>
      <c r="U107" s="28"/>
      <c r="V107" s="9" t="s">
        <v>207</v>
      </c>
      <c r="W107" s="9" t="s">
        <v>213</v>
      </c>
      <c r="X107" s="10"/>
      <c r="Y107" s="10" t="s">
        <v>243</v>
      </c>
    </row>
    <row r="108" spans="1:194" s="7" customFormat="1" x14ac:dyDescent="0.3">
      <c r="A108" s="10" t="s">
        <v>53</v>
      </c>
      <c r="B108" s="9" t="s">
        <v>30</v>
      </c>
      <c r="C108" s="9" t="s">
        <v>2</v>
      </c>
      <c r="D108" s="18" t="s">
        <v>14</v>
      </c>
      <c r="E108" s="9" t="s">
        <v>209</v>
      </c>
      <c r="F108" s="9" t="s">
        <v>12</v>
      </c>
      <c r="G108" s="10"/>
      <c r="H108" s="10" t="s">
        <v>238</v>
      </c>
      <c r="I108" s="10" t="s">
        <v>315</v>
      </c>
      <c r="J108" s="24">
        <v>127.66377059282694</v>
      </c>
      <c r="K108" s="28">
        <v>0.2</v>
      </c>
      <c r="L108" s="28"/>
      <c r="M108" s="24"/>
      <c r="N108" s="28"/>
      <c r="O108" s="28"/>
      <c r="P108" s="24"/>
      <c r="Q108" s="28"/>
      <c r="R108" s="28"/>
      <c r="S108" s="24">
        <v>191.49565588924034</v>
      </c>
      <c r="T108" s="28">
        <v>0.59</v>
      </c>
      <c r="U108" s="28"/>
      <c r="V108" s="9" t="s">
        <v>207</v>
      </c>
      <c r="W108" s="9" t="s">
        <v>208</v>
      </c>
      <c r="X108" s="10"/>
      <c r="Y108" s="10" t="s">
        <v>316</v>
      </c>
    </row>
    <row r="109" spans="1:194" s="7" customFormat="1" x14ac:dyDescent="0.3">
      <c r="A109" s="10" t="s">
        <v>53</v>
      </c>
      <c r="B109" s="9" t="s">
        <v>30</v>
      </c>
      <c r="C109" s="9" t="s">
        <v>2</v>
      </c>
      <c r="D109" s="14" t="s">
        <v>11</v>
      </c>
      <c r="E109" s="9" t="s">
        <v>26</v>
      </c>
      <c r="F109" s="9" t="s">
        <v>26</v>
      </c>
      <c r="G109" s="10"/>
      <c r="H109" s="10" t="s">
        <v>180</v>
      </c>
      <c r="I109" s="10" t="s">
        <v>317</v>
      </c>
      <c r="J109" s="24">
        <v>85</v>
      </c>
      <c r="K109" s="28"/>
      <c r="L109" s="28"/>
      <c r="M109" s="24"/>
      <c r="N109" s="28"/>
      <c r="O109" s="28"/>
      <c r="P109" s="24">
        <v>85</v>
      </c>
      <c r="Q109" s="28"/>
      <c r="R109" s="28"/>
      <c r="S109" s="24"/>
      <c r="T109" s="28"/>
      <c r="U109" s="28"/>
      <c r="V109" s="9" t="s">
        <v>207</v>
      </c>
      <c r="W109" s="9" t="s">
        <v>213</v>
      </c>
      <c r="X109" s="10"/>
      <c r="Y109" s="10" t="s">
        <v>264</v>
      </c>
    </row>
    <row r="110" spans="1:194" s="7" customFormat="1" x14ac:dyDescent="0.3">
      <c r="A110" s="10" t="s">
        <v>53</v>
      </c>
      <c r="B110" s="9" t="s">
        <v>31</v>
      </c>
      <c r="C110" s="9" t="s">
        <v>2</v>
      </c>
      <c r="D110" s="14" t="s">
        <v>20</v>
      </c>
      <c r="E110" s="9" t="s">
        <v>205</v>
      </c>
      <c r="F110" s="9" t="s">
        <v>205</v>
      </c>
      <c r="G110" s="10"/>
      <c r="H110" s="10" t="s">
        <v>26</v>
      </c>
      <c r="I110" s="10" t="s">
        <v>587</v>
      </c>
      <c r="J110" s="24">
        <v>54.57</v>
      </c>
      <c r="K110" s="28">
        <v>0</v>
      </c>
      <c r="L110" s="28"/>
      <c r="M110" s="24">
        <v>0</v>
      </c>
      <c r="N110" s="28">
        <v>0</v>
      </c>
      <c r="O110" s="28"/>
      <c r="P110" s="24">
        <v>0</v>
      </c>
      <c r="Q110" s="28">
        <v>0</v>
      </c>
      <c r="R110" s="28"/>
      <c r="S110" s="24">
        <v>0</v>
      </c>
      <c r="T110" s="28">
        <v>0</v>
      </c>
      <c r="U110" s="28"/>
      <c r="V110" s="9" t="s">
        <v>207</v>
      </c>
      <c r="W110" s="9" t="s">
        <v>213</v>
      </c>
      <c r="X110" s="10"/>
      <c r="Y110" s="10" t="s">
        <v>585</v>
      </c>
    </row>
    <row r="111" spans="1:194" s="7" customFormat="1" x14ac:dyDescent="0.3">
      <c r="A111" s="10" t="s">
        <v>53</v>
      </c>
      <c r="B111" s="9" t="s">
        <v>31</v>
      </c>
      <c r="C111" s="9" t="s">
        <v>2</v>
      </c>
      <c r="D111" s="18" t="s">
        <v>14</v>
      </c>
      <c r="E111" s="9" t="s">
        <v>209</v>
      </c>
      <c r="F111" s="9" t="s">
        <v>12</v>
      </c>
      <c r="G111" s="10"/>
      <c r="H111" s="10" t="s">
        <v>13</v>
      </c>
      <c r="I111" s="10" t="s">
        <v>584</v>
      </c>
      <c r="J111" s="24">
        <v>101.69450000000001</v>
      </c>
      <c r="K111" s="28">
        <v>1.1000000000000001</v>
      </c>
      <c r="L111" s="28"/>
      <c r="M111" s="24">
        <v>0</v>
      </c>
      <c r="N111" s="28">
        <v>0</v>
      </c>
      <c r="O111" s="28"/>
      <c r="P111" s="24">
        <v>101.69450000000001</v>
      </c>
      <c r="Q111" s="28">
        <v>1.1000000000000001</v>
      </c>
      <c r="R111" s="28"/>
      <c r="S111" s="24">
        <v>205.549237911343</v>
      </c>
      <c r="T111" s="28">
        <v>3.3</v>
      </c>
      <c r="U111" s="28"/>
      <c r="V111" s="9" t="s">
        <v>207</v>
      </c>
      <c r="W111" s="9" t="s">
        <v>208</v>
      </c>
      <c r="X111" s="10"/>
      <c r="Y111" s="10" t="s">
        <v>585</v>
      </c>
    </row>
    <row r="112" spans="1:194" ht="9" customHeight="1" x14ac:dyDescent="0.3">
      <c r="A112" s="10" t="s">
        <v>54</v>
      </c>
      <c r="B112" s="9" t="s">
        <v>35</v>
      </c>
      <c r="C112" s="9" t="s">
        <v>29</v>
      </c>
      <c r="D112" s="9" t="s">
        <v>17</v>
      </c>
      <c r="E112" s="9" t="s">
        <v>205</v>
      </c>
      <c r="F112" s="9" t="s">
        <v>205</v>
      </c>
      <c r="G112" s="10" t="s">
        <v>150</v>
      </c>
      <c r="H112" s="10" t="s">
        <v>206</v>
      </c>
      <c r="I112" s="10"/>
      <c r="J112" s="24">
        <v>0</v>
      </c>
      <c r="K112" s="28">
        <v>0</v>
      </c>
      <c r="L112" s="28"/>
      <c r="M112" s="24">
        <v>756.95671259999995</v>
      </c>
      <c r="N112" s="28">
        <v>0</v>
      </c>
      <c r="O112" s="28"/>
      <c r="P112" s="24">
        <v>0</v>
      </c>
      <c r="Q112" s="28">
        <v>0</v>
      </c>
      <c r="R112" s="28"/>
      <c r="S112" s="24">
        <v>0</v>
      </c>
      <c r="T112" s="28">
        <v>0</v>
      </c>
      <c r="U112" s="28"/>
      <c r="V112" s="9" t="s">
        <v>207</v>
      </c>
      <c r="W112" s="9" t="s">
        <v>208</v>
      </c>
      <c r="X112" s="10" t="s">
        <v>150</v>
      </c>
      <c r="Y112" s="10"/>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8"/>
      <c r="FV112" s="3"/>
      <c r="FW112" s="3"/>
      <c r="FX112" s="3"/>
      <c r="FY112" s="3"/>
      <c r="FZ112" s="3"/>
      <c r="GA112" s="3"/>
      <c r="GB112" s="3"/>
      <c r="GC112" s="3"/>
      <c r="GD112" s="3"/>
      <c r="GE112" s="3"/>
      <c r="GF112" s="3"/>
      <c r="GG112" s="3"/>
      <c r="GH112" s="3"/>
      <c r="GI112" s="3"/>
      <c r="GJ112" s="3"/>
      <c r="GK112" s="3"/>
      <c r="GL112" s="3"/>
    </row>
    <row r="113" spans="1:194" ht="9" customHeight="1" x14ac:dyDescent="0.3">
      <c r="A113" s="10" t="s">
        <v>54</v>
      </c>
      <c r="B113" s="9" t="s">
        <v>35</v>
      </c>
      <c r="C113" s="9" t="s">
        <v>29</v>
      </c>
      <c r="D113" s="14" t="s">
        <v>11</v>
      </c>
      <c r="E113" s="9" t="s">
        <v>26</v>
      </c>
      <c r="F113" s="9" t="s">
        <v>26</v>
      </c>
      <c r="G113" s="10" t="s">
        <v>150</v>
      </c>
      <c r="H113" s="10" t="s">
        <v>212</v>
      </c>
      <c r="I113" s="10"/>
      <c r="J113" s="24">
        <v>0</v>
      </c>
      <c r="K113" s="28">
        <v>0</v>
      </c>
      <c r="L113" s="28"/>
      <c r="M113" s="24">
        <f>255499/1000</f>
        <v>255.499</v>
      </c>
      <c r="N113" s="28">
        <v>0</v>
      </c>
      <c r="O113" s="28"/>
      <c r="P113" s="24">
        <v>0</v>
      </c>
      <c r="Q113" s="28">
        <v>0</v>
      </c>
      <c r="R113" s="28"/>
      <c r="S113" s="24">
        <v>0</v>
      </c>
      <c r="T113" s="28">
        <v>0</v>
      </c>
      <c r="U113" s="28"/>
      <c r="V113" s="9" t="s">
        <v>207</v>
      </c>
      <c r="W113" s="9" t="s">
        <v>213</v>
      </c>
      <c r="X113" s="10" t="s">
        <v>150</v>
      </c>
      <c r="Y113" s="10"/>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8"/>
      <c r="FV113" s="3"/>
      <c r="FW113" s="3"/>
      <c r="FX113" s="3"/>
      <c r="FY113" s="3"/>
      <c r="FZ113" s="3"/>
      <c r="GA113" s="3"/>
      <c r="GB113" s="3"/>
      <c r="GC113" s="3"/>
      <c r="GD113" s="3"/>
      <c r="GE113" s="3"/>
      <c r="GF113" s="3"/>
      <c r="GG113" s="3"/>
      <c r="GH113" s="3"/>
      <c r="GI113" s="3"/>
      <c r="GJ113" s="3"/>
      <c r="GK113" s="3"/>
      <c r="GL113" s="3"/>
    </row>
    <row r="114" spans="1:194" ht="9.6" customHeight="1" x14ac:dyDescent="0.3">
      <c r="A114" s="10" t="s">
        <v>54</v>
      </c>
      <c r="B114" s="9" t="s">
        <v>30</v>
      </c>
      <c r="C114" s="9" t="s">
        <v>29</v>
      </c>
      <c r="D114" s="18" t="s">
        <v>14</v>
      </c>
      <c r="E114" s="9" t="s">
        <v>209</v>
      </c>
      <c r="F114" s="9" t="s">
        <v>12</v>
      </c>
      <c r="G114" s="10"/>
      <c r="H114" s="10" t="s">
        <v>258</v>
      </c>
      <c r="I114" s="10" t="s">
        <v>319</v>
      </c>
      <c r="J114" s="24">
        <v>257.64</v>
      </c>
      <c r="K114" s="28"/>
      <c r="L114" s="28"/>
      <c r="M114" s="24"/>
      <c r="N114" s="28"/>
      <c r="O114" s="28"/>
      <c r="P114" s="24"/>
      <c r="Q114" s="28"/>
      <c r="R114" s="28"/>
      <c r="S114" s="24">
        <v>617.99800000000005</v>
      </c>
      <c r="T114" s="28"/>
      <c r="U114" s="28"/>
      <c r="V114" s="9" t="s">
        <v>207</v>
      </c>
      <c r="W114" s="9" t="s">
        <v>208</v>
      </c>
      <c r="X114" s="10"/>
      <c r="Y114" s="10" t="s">
        <v>652</v>
      </c>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8"/>
      <c r="FV114" s="3"/>
      <c r="FW114" s="3"/>
      <c r="FX114" s="3"/>
      <c r="FY114" s="3"/>
      <c r="FZ114" s="3"/>
      <c r="GA114" s="3"/>
      <c r="GB114" s="3"/>
      <c r="GC114" s="3"/>
      <c r="GD114" s="3"/>
      <c r="GE114" s="3"/>
      <c r="GF114" s="3"/>
      <c r="GG114" s="3"/>
      <c r="GH114" s="3"/>
      <c r="GI114" s="3"/>
      <c r="GJ114" s="3"/>
      <c r="GK114" s="3"/>
      <c r="GL114" s="3"/>
    </row>
    <row r="115" spans="1:194" x14ac:dyDescent="0.3">
      <c r="A115" s="10" t="s">
        <v>54</v>
      </c>
      <c r="B115" s="9" t="s">
        <v>31</v>
      </c>
      <c r="C115" s="9" t="s">
        <v>29</v>
      </c>
      <c r="D115" s="18" t="s">
        <v>14</v>
      </c>
      <c r="E115" s="9" t="s">
        <v>209</v>
      </c>
      <c r="F115" s="9" t="s">
        <v>12</v>
      </c>
      <c r="G115" s="10"/>
      <c r="H115" s="10" t="s">
        <v>13</v>
      </c>
      <c r="I115" s="10" t="s">
        <v>591</v>
      </c>
      <c r="J115" s="24">
        <v>0</v>
      </c>
      <c r="K115" s="28">
        <v>0</v>
      </c>
      <c r="L115" s="28"/>
      <c r="M115" s="24">
        <v>0</v>
      </c>
      <c r="N115" s="28">
        <v>0</v>
      </c>
      <c r="O115" s="28"/>
      <c r="P115" s="24">
        <v>428</v>
      </c>
      <c r="Q115" s="28">
        <v>4.49</v>
      </c>
      <c r="R115" s="28"/>
      <c r="S115" s="24">
        <v>317.255</v>
      </c>
      <c r="T115" s="28">
        <v>3.39</v>
      </c>
      <c r="U115" s="28"/>
      <c r="V115" s="9" t="s">
        <v>207</v>
      </c>
      <c r="W115" s="9" t="s">
        <v>208</v>
      </c>
      <c r="X115" s="10"/>
      <c r="Y115" s="10" t="s">
        <v>588</v>
      </c>
      <c r="Z115" s="7" t="s">
        <v>693</v>
      </c>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8"/>
      <c r="FV115" s="3"/>
      <c r="FW115" s="3"/>
      <c r="FX115" s="3"/>
      <c r="FY115" s="3"/>
      <c r="FZ115" s="3"/>
      <c r="GA115" s="3"/>
      <c r="GB115" s="3"/>
      <c r="GC115" s="3"/>
      <c r="GD115" s="3"/>
      <c r="GE115" s="3"/>
      <c r="GF115" s="3"/>
      <c r="GG115" s="3"/>
      <c r="GH115" s="3"/>
      <c r="GI115" s="3"/>
      <c r="GJ115" s="3"/>
      <c r="GK115" s="3"/>
      <c r="GL115" s="3"/>
    </row>
    <row r="116" spans="1:194" x14ac:dyDescent="0.3">
      <c r="A116" s="10" t="s">
        <v>55</v>
      </c>
      <c r="B116" s="18" t="s">
        <v>195</v>
      </c>
      <c r="C116" s="18" t="s">
        <v>29</v>
      </c>
      <c r="D116" s="18" t="s">
        <v>14</v>
      </c>
      <c r="E116" s="18" t="s">
        <v>209</v>
      </c>
      <c r="F116" s="18" t="s">
        <v>209</v>
      </c>
      <c r="G116" s="18"/>
      <c r="H116" s="3" t="s">
        <v>650</v>
      </c>
      <c r="I116" s="3"/>
      <c r="J116" s="15"/>
      <c r="K116" s="16"/>
      <c r="L116" s="16"/>
      <c r="M116" s="15">
        <v>783.66700000000003</v>
      </c>
      <c r="N116" s="16">
        <v>28.571839680779313</v>
      </c>
      <c r="O116" s="16"/>
      <c r="P116" s="15"/>
      <c r="Q116" s="16"/>
      <c r="R116" s="16"/>
      <c r="S116" s="15"/>
      <c r="T116" s="16"/>
      <c r="U116" s="16"/>
      <c r="V116" s="32" t="s">
        <v>211</v>
      </c>
      <c r="W116" s="32" t="s">
        <v>208</v>
      </c>
      <c r="X116" s="20"/>
      <c r="Y116" s="3"/>
      <c r="Z116" s="3"/>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8"/>
      <c r="FV116" s="3"/>
      <c r="FW116" s="3"/>
      <c r="FX116" s="3"/>
      <c r="FY116" s="3"/>
      <c r="FZ116" s="3"/>
      <c r="GA116" s="3"/>
      <c r="GB116" s="3"/>
      <c r="GC116" s="3"/>
      <c r="GD116" s="3"/>
      <c r="GE116" s="3"/>
      <c r="GF116" s="3"/>
      <c r="GG116" s="3"/>
      <c r="GH116" s="3"/>
      <c r="GI116" s="3"/>
      <c r="GJ116" s="3"/>
      <c r="GK116" s="3"/>
      <c r="GL116" s="3"/>
    </row>
    <row r="117" spans="1:194" ht="9" customHeight="1" x14ac:dyDescent="0.3">
      <c r="A117" s="10" t="s">
        <v>55</v>
      </c>
      <c r="B117" s="14" t="s">
        <v>28</v>
      </c>
      <c r="C117" s="14" t="s">
        <v>29</v>
      </c>
      <c r="D117" s="18" t="s">
        <v>14</v>
      </c>
      <c r="E117" s="18" t="s">
        <v>209</v>
      </c>
      <c r="F117" s="18" t="s">
        <v>209</v>
      </c>
      <c r="G117" s="1"/>
      <c r="H117" s="1" t="s">
        <v>165</v>
      </c>
      <c r="I117" s="1" t="s">
        <v>161</v>
      </c>
      <c r="J117" s="19">
        <v>246.078</v>
      </c>
      <c r="K117" s="22">
        <v>5.6951736128830603</v>
      </c>
      <c r="L117" s="29"/>
      <c r="M117" s="19"/>
      <c r="N117" s="22"/>
      <c r="O117" s="29"/>
      <c r="P117" s="17"/>
      <c r="Q117" s="29"/>
      <c r="R117" s="29"/>
      <c r="S117" s="17"/>
      <c r="T117" s="27"/>
      <c r="U117" s="22"/>
      <c r="V117" s="25" t="s">
        <v>211</v>
      </c>
      <c r="W117" s="25" t="s">
        <v>208</v>
      </c>
      <c r="X117" s="17"/>
      <c r="Y117" s="17" t="s">
        <v>654</v>
      </c>
      <c r="Z117" s="1"/>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8"/>
      <c r="FV117" s="3"/>
      <c r="FW117" s="3"/>
      <c r="FX117" s="3"/>
      <c r="FY117" s="3"/>
      <c r="FZ117" s="3"/>
      <c r="GA117" s="3"/>
      <c r="GB117" s="3"/>
      <c r="GC117" s="3"/>
      <c r="GD117" s="3"/>
      <c r="GE117" s="3"/>
      <c r="GF117" s="3"/>
      <c r="GG117" s="3"/>
      <c r="GH117" s="3"/>
      <c r="GI117" s="3"/>
      <c r="GJ117" s="3"/>
      <c r="GK117" s="3"/>
      <c r="GL117" s="3"/>
    </row>
    <row r="118" spans="1:194" ht="9" customHeight="1" x14ac:dyDescent="0.3">
      <c r="A118" s="10" t="s">
        <v>55</v>
      </c>
      <c r="B118" s="9" t="s">
        <v>38</v>
      </c>
      <c r="C118" s="9" t="s">
        <v>29</v>
      </c>
      <c r="D118" s="18" t="s">
        <v>14</v>
      </c>
      <c r="E118" s="9" t="s">
        <v>209</v>
      </c>
      <c r="F118" s="9" t="s">
        <v>15</v>
      </c>
      <c r="G118" s="10"/>
      <c r="H118" s="10" t="s">
        <v>635</v>
      </c>
      <c r="I118" s="10" t="s">
        <v>636</v>
      </c>
      <c r="J118" s="24">
        <f>0</f>
        <v>0</v>
      </c>
      <c r="K118" s="28">
        <f>26961*0.11*(0/(19.2+2.067012))</f>
        <v>0</v>
      </c>
      <c r="L118" s="28"/>
      <c r="M118" s="24">
        <f>5000*107%</f>
        <v>5350</v>
      </c>
      <c r="N118" s="28">
        <v>785.81411956941713</v>
      </c>
      <c r="O118" s="28"/>
      <c r="P118" s="24">
        <f>1000*107%</f>
        <v>1070</v>
      </c>
      <c r="Q118" s="28">
        <v>157.16282391388344</v>
      </c>
      <c r="R118" s="28"/>
      <c r="S118" s="24">
        <f>9200*107%</f>
        <v>9844</v>
      </c>
      <c r="T118" s="28">
        <v>1445.8979800077275</v>
      </c>
      <c r="U118" s="28"/>
      <c r="V118" s="9" t="s">
        <v>211</v>
      </c>
      <c r="W118" s="9" t="s">
        <v>208</v>
      </c>
      <c r="X118" s="10"/>
      <c r="Y118" s="10" t="s">
        <v>659</v>
      </c>
      <c r="Z118" s="13"/>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8"/>
      <c r="FV118" s="3"/>
      <c r="FW118" s="3"/>
      <c r="FX118" s="3"/>
      <c r="FY118" s="3"/>
      <c r="FZ118" s="3"/>
      <c r="GA118" s="3"/>
      <c r="GB118" s="3"/>
      <c r="GC118" s="3"/>
      <c r="GD118" s="3"/>
      <c r="GE118" s="3"/>
      <c r="GF118" s="3"/>
      <c r="GG118" s="3"/>
      <c r="GH118" s="3"/>
      <c r="GI118" s="3"/>
      <c r="GJ118" s="3"/>
      <c r="GK118" s="3"/>
      <c r="GL118" s="3"/>
    </row>
    <row r="119" spans="1:194" x14ac:dyDescent="0.3">
      <c r="A119" s="10" t="s">
        <v>55</v>
      </c>
      <c r="B119" s="9" t="s">
        <v>38</v>
      </c>
      <c r="C119" s="9" t="s">
        <v>29</v>
      </c>
      <c r="D119" s="18" t="s">
        <v>14</v>
      </c>
      <c r="E119" s="18" t="s">
        <v>209</v>
      </c>
      <c r="F119" s="18" t="s">
        <v>649</v>
      </c>
      <c r="G119" s="10"/>
      <c r="H119" s="10" t="s">
        <v>25</v>
      </c>
      <c r="I119" s="10" t="s">
        <v>637</v>
      </c>
      <c r="J119" s="24">
        <f>22000*105.6%</f>
        <v>23232</v>
      </c>
      <c r="K119" s="28">
        <f>(16100)*(22/67)</f>
        <v>5286.5671641791041</v>
      </c>
      <c r="L119" s="28"/>
      <c r="M119" s="24">
        <v>0</v>
      </c>
      <c r="N119" s="28">
        <f>(22742)*(M119/1.056)/(293507-23000)</f>
        <v>0</v>
      </c>
      <c r="O119" s="28"/>
      <c r="P119" s="24">
        <f>22000*1.056</f>
        <v>23232</v>
      </c>
      <c r="Q119" s="28">
        <f>(16100)*(22/67)</f>
        <v>5286.5671641791041</v>
      </c>
      <c r="R119" s="28"/>
      <c r="S119" s="24">
        <v>0</v>
      </c>
      <c r="T119" s="28">
        <f>(22742)*(S119/1.056)/(293507-23000)</f>
        <v>0</v>
      </c>
      <c r="U119" s="28"/>
      <c r="V119" s="9" t="s">
        <v>211</v>
      </c>
      <c r="W119" s="9" t="s">
        <v>208</v>
      </c>
      <c r="X119" s="10"/>
      <c r="Y119" s="10" t="s">
        <v>638</v>
      </c>
      <c r="Z119" s="12"/>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8"/>
      <c r="FV119" s="3"/>
      <c r="FW119" s="3"/>
      <c r="FX119" s="3"/>
      <c r="FY119" s="3"/>
      <c r="FZ119" s="3"/>
      <c r="GA119" s="3"/>
      <c r="GB119" s="3"/>
      <c r="GC119" s="3"/>
      <c r="GD119" s="3"/>
      <c r="GE119" s="3"/>
      <c r="GF119" s="3"/>
      <c r="GG119" s="3"/>
      <c r="GH119" s="3"/>
      <c r="GI119" s="3"/>
      <c r="GJ119" s="3"/>
      <c r="GK119" s="3"/>
      <c r="GL119" s="3"/>
    </row>
    <row r="120" spans="1:194" x14ac:dyDescent="0.3">
      <c r="A120" s="10" t="s">
        <v>55</v>
      </c>
      <c r="B120" s="9" t="s">
        <v>35</v>
      </c>
      <c r="C120" s="9" t="s">
        <v>29</v>
      </c>
      <c r="D120" s="9" t="s">
        <v>17</v>
      </c>
      <c r="E120" s="9" t="s">
        <v>209</v>
      </c>
      <c r="F120" s="9" t="s">
        <v>209</v>
      </c>
      <c r="G120" s="10" t="s">
        <v>150</v>
      </c>
      <c r="H120" s="10" t="s">
        <v>221</v>
      </c>
      <c r="I120" s="10"/>
      <c r="J120" s="24">
        <v>1070</v>
      </c>
      <c r="K120" s="28">
        <v>17.802571360856401</v>
      </c>
      <c r="L120" s="28"/>
      <c r="M120" s="24">
        <v>2140</v>
      </c>
      <c r="N120" s="28">
        <v>35.605142721712802</v>
      </c>
      <c r="O120" s="28"/>
      <c r="P120" s="24">
        <v>0</v>
      </c>
      <c r="Q120" s="28">
        <v>0</v>
      </c>
      <c r="R120" s="28"/>
      <c r="S120" s="24">
        <v>560.07100000000003</v>
      </c>
      <c r="T120" s="28">
        <v>9.3184177299844269</v>
      </c>
      <c r="U120" s="28"/>
      <c r="V120" s="9" t="s">
        <v>211</v>
      </c>
      <c r="W120" s="9" t="s">
        <v>208</v>
      </c>
      <c r="X120" s="10" t="s">
        <v>150</v>
      </c>
      <c r="Y120" s="10"/>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8"/>
      <c r="FV120" s="3"/>
      <c r="FW120" s="3"/>
      <c r="FX120" s="3"/>
      <c r="FY120" s="3"/>
      <c r="FZ120" s="3"/>
      <c r="GA120" s="3"/>
      <c r="GB120" s="3"/>
      <c r="GC120" s="3"/>
      <c r="GD120" s="3"/>
      <c r="GE120" s="3"/>
      <c r="GF120" s="3"/>
      <c r="GG120" s="3"/>
      <c r="GH120" s="3"/>
      <c r="GI120" s="3"/>
      <c r="GJ120" s="3"/>
      <c r="GK120" s="3"/>
      <c r="GL120" s="3"/>
    </row>
    <row r="121" spans="1:194" x14ac:dyDescent="0.3">
      <c r="A121" s="10" t="s">
        <v>55</v>
      </c>
      <c r="B121" s="9" t="s">
        <v>35</v>
      </c>
      <c r="C121" s="9" t="s">
        <v>29</v>
      </c>
      <c r="D121" s="9" t="s">
        <v>17</v>
      </c>
      <c r="E121" s="9" t="s">
        <v>209</v>
      </c>
      <c r="F121" s="9" t="s">
        <v>12</v>
      </c>
      <c r="G121" s="10" t="s">
        <v>150</v>
      </c>
      <c r="H121" s="10" t="s">
        <v>222</v>
      </c>
      <c r="I121" s="10"/>
      <c r="J121" s="24">
        <v>0</v>
      </c>
      <c r="K121" s="28">
        <v>0</v>
      </c>
      <c r="L121" s="28"/>
      <c r="M121" s="24">
        <v>8560</v>
      </c>
      <c r="N121" s="28">
        <v>162.16380936239241</v>
      </c>
      <c r="O121" s="28"/>
      <c r="P121" s="24">
        <v>0</v>
      </c>
      <c r="Q121" s="28">
        <v>0</v>
      </c>
      <c r="R121" s="28"/>
      <c r="S121" s="24">
        <v>16792.269</v>
      </c>
      <c r="T121" s="28">
        <v>318.11897457858396</v>
      </c>
      <c r="U121" s="28"/>
      <c r="V121" s="9" t="s">
        <v>211</v>
      </c>
      <c r="W121" s="9" t="s">
        <v>208</v>
      </c>
      <c r="X121" s="10" t="s">
        <v>150</v>
      </c>
      <c r="Y121" s="10"/>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8"/>
      <c r="FV121" s="3"/>
      <c r="FW121" s="3"/>
      <c r="FX121" s="3"/>
      <c r="FY121" s="3"/>
      <c r="FZ121" s="3"/>
      <c r="GA121" s="3"/>
      <c r="GB121" s="3"/>
      <c r="GC121" s="3"/>
      <c r="GD121" s="3"/>
      <c r="GE121" s="3"/>
      <c r="GF121" s="3"/>
      <c r="GG121" s="3"/>
      <c r="GH121" s="3"/>
      <c r="GI121" s="3"/>
      <c r="GJ121" s="3"/>
      <c r="GK121" s="3"/>
      <c r="GL121" s="3"/>
    </row>
    <row r="122" spans="1:194" x14ac:dyDescent="0.3">
      <c r="A122" s="10" t="s">
        <v>55</v>
      </c>
      <c r="B122" s="9" t="s">
        <v>35</v>
      </c>
      <c r="C122" s="9" t="s">
        <v>29</v>
      </c>
      <c r="D122" s="14" t="s">
        <v>11</v>
      </c>
      <c r="E122" s="9" t="s">
        <v>26</v>
      </c>
      <c r="F122" s="9" t="s">
        <v>26</v>
      </c>
      <c r="G122" s="10" t="s">
        <v>150</v>
      </c>
      <c r="H122" s="10" t="s">
        <v>212</v>
      </c>
      <c r="I122" s="10"/>
      <c r="J122" s="24">
        <v>0</v>
      </c>
      <c r="K122" s="28">
        <v>0</v>
      </c>
      <c r="L122" s="28"/>
      <c r="M122" s="24">
        <v>534.14400000000001</v>
      </c>
      <c r="N122" s="28">
        <v>0</v>
      </c>
      <c r="O122" s="28"/>
      <c r="P122" s="24">
        <v>0</v>
      </c>
      <c r="Q122" s="28">
        <v>0</v>
      </c>
      <c r="R122" s="28"/>
      <c r="S122" s="24">
        <v>0</v>
      </c>
      <c r="T122" s="28">
        <v>0</v>
      </c>
      <c r="U122" s="28"/>
      <c r="V122" s="9" t="s">
        <v>207</v>
      </c>
      <c r="W122" s="9" t="s">
        <v>213</v>
      </c>
      <c r="X122" s="10" t="s">
        <v>150</v>
      </c>
      <c r="Y122" s="10"/>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8"/>
      <c r="FV122" s="3"/>
      <c r="FW122" s="3"/>
      <c r="FX122" s="3"/>
      <c r="FY122" s="3"/>
      <c r="FZ122" s="3"/>
      <c r="GA122" s="3"/>
      <c r="GB122" s="3"/>
      <c r="GC122" s="3"/>
      <c r="GD122" s="3"/>
      <c r="GE122" s="3"/>
      <c r="GF122" s="3"/>
      <c r="GG122" s="3"/>
      <c r="GH122" s="3"/>
      <c r="GI122" s="3"/>
      <c r="GJ122" s="3"/>
      <c r="GK122" s="3"/>
      <c r="GL122" s="3"/>
    </row>
    <row r="123" spans="1:194" x14ac:dyDescent="0.3">
      <c r="A123" s="10" t="s">
        <v>55</v>
      </c>
      <c r="B123" s="9" t="s">
        <v>30</v>
      </c>
      <c r="C123" s="9" t="s">
        <v>29</v>
      </c>
      <c r="D123" s="18" t="s">
        <v>14</v>
      </c>
      <c r="E123" s="9" t="s">
        <v>209</v>
      </c>
      <c r="F123" s="9" t="s">
        <v>209</v>
      </c>
      <c r="G123" s="10"/>
      <c r="H123" s="10" t="s">
        <v>321</v>
      </c>
      <c r="I123" s="10" t="s">
        <v>322</v>
      </c>
      <c r="J123" s="24">
        <v>1975.325</v>
      </c>
      <c r="K123" s="28">
        <v>46.079131958781097</v>
      </c>
      <c r="L123" s="28"/>
      <c r="M123" s="24">
        <v>2219.4670000000001</v>
      </c>
      <c r="N123" s="28">
        <v>51.774305571664151</v>
      </c>
      <c r="O123" s="28"/>
      <c r="P123" s="24">
        <v>3329.2</v>
      </c>
      <c r="Q123" s="28">
        <v>77.66</v>
      </c>
      <c r="R123" s="28"/>
      <c r="S123" s="24">
        <v>4124.9960000000001</v>
      </c>
      <c r="T123" s="28">
        <v>96.23</v>
      </c>
      <c r="U123" s="28"/>
      <c r="V123" s="9" t="s">
        <v>211</v>
      </c>
      <c r="W123" s="9" t="s">
        <v>208</v>
      </c>
      <c r="X123" s="10"/>
      <c r="Y123" s="10" t="s">
        <v>240</v>
      </c>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8"/>
      <c r="FV123" s="3"/>
      <c r="FW123" s="3"/>
      <c r="FX123" s="3"/>
      <c r="FY123" s="3"/>
      <c r="FZ123" s="3"/>
      <c r="GA123" s="3"/>
      <c r="GB123" s="3"/>
      <c r="GC123" s="3"/>
      <c r="GD123" s="3"/>
      <c r="GE123" s="3"/>
      <c r="GF123" s="3"/>
      <c r="GG123" s="3"/>
      <c r="GH123" s="3"/>
      <c r="GI123" s="3"/>
      <c r="GJ123" s="3"/>
      <c r="GK123" s="3"/>
      <c r="GL123" s="3"/>
    </row>
    <row r="124" spans="1:194" x14ac:dyDescent="0.3">
      <c r="A124" s="10" t="s">
        <v>55</v>
      </c>
      <c r="B124" s="9" t="s">
        <v>31</v>
      </c>
      <c r="C124" s="9" t="s">
        <v>29</v>
      </c>
      <c r="D124" s="18" t="s">
        <v>14</v>
      </c>
      <c r="E124" s="9" t="s">
        <v>209</v>
      </c>
      <c r="F124" s="9" t="s">
        <v>600</v>
      </c>
      <c r="G124" s="10"/>
      <c r="H124" s="10" t="s">
        <v>21</v>
      </c>
      <c r="I124" s="10" t="s">
        <v>584</v>
      </c>
      <c r="J124" s="24">
        <v>2140</v>
      </c>
      <c r="K124" s="28">
        <v>101.73575619306402</v>
      </c>
      <c r="L124" s="28"/>
      <c r="M124" s="24">
        <v>3210</v>
      </c>
      <c r="N124" s="28">
        <v>152.60363428959604</v>
      </c>
      <c r="O124" s="28"/>
      <c r="P124" s="24">
        <v>1070</v>
      </c>
      <c r="Q124" s="28">
        <v>50.86787809653201</v>
      </c>
      <c r="R124" s="28"/>
      <c r="S124" s="24">
        <v>8062.08</v>
      </c>
      <c r="T124" s="28">
        <v>383.2718611715473</v>
      </c>
      <c r="U124" s="28"/>
      <c r="V124" s="9" t="s">
        <v>211</v>
      </c>
      <c r="W124" s="9" t="s">
        <v>208</v>
      </c>
      <c r="X124" s="10"/>
      <c r="Y124" s="10" t="s">
        <v>601</v>
      </c>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8"/>
      <c r="FV124" s="3"/>
      <c r="FW124" s="3"/>
      <c r="FX124" s="3"/>
      <c r="FY124" s="3"/>
      <c r="FZ124" s="3"/>
      <c r="GA124" s="3"/>
      <c r="GB124" s="3"/>
      <c r="GC124" s="3"/>
      <c r="GD124" s="3"/>
      <c r="GE124" s="3"/>
      <c r="GF124" s="3"/>
      <c r="GG124" s="3"/>
      <c r="GH124" s="3"/>
      <c r="GI124" s="3"/>
      <c r="GJ124" s="3"/>
      <c r="GK124" s="3"/>
      <c r="GL124" s="3"/>
    </row>
    <row r="125" spans="1:194" x14ac:dyDescent="0.3">
      <c r="A125" s="10" t="s">
        <v>55</v>
      </c>
      <c r="B125" s="9" t="s">
        <v>31</v>
      </c>
      <c r="C125" s="9" t="s">
        <v>29</v>
      </c>
      <c r="D125" s="18" t="s">
        <v>14</v>
      </c>
      <c r="E125" s="9" t="s">
        <v>209</v>
      </c>
      <c r="F125" s="9" t="s">
        <v>12</v>
      </c>
      <c r="G125" s="10"/>
      <c r="H125" s="10" t="s">
        <v>16</v>
      </c>
      <c r="I125" s="10" t="s">
        <v>584</v>
      </c>
      <c r="J125" s="24">
        <v>0</v>
      </c>
      <c r="K125" s="28">
        <v>0</v>
      </c>
      <c r="L125" s="28"/>
      <c r="M125" s="24">
        <v>6741</v>
      </c>
      <c r="N125" s="28">
        <v>257.14655712701381</v>
      </c>
      <c r="O125" s="28"/>
      <c r="P125" s="24">
        <v>0</v>
      </c>
      <c r="Q125" s="28">
        <v>0</v>
      </c>
      <c r="R125" s="28"/>
      <c r="S125" s="24">
        <v>18544.276999999998</v>
      </c>
      <c r="T125" s="28">
        <v>707.40201527364911</v>
      </c>
      <c r="U125" s="28"/>
      <c r="V125" s="9" t="s">
        <v>211</v>
      </c>
      <c r="W125" s="9" t="s">
        <v>208</v>
      </c>
      <c r="X125" s="10"/>
      <c r="Y125" s="10" t="s">
        <v>599</v>
      </c>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8"/>
      <c r="FV125" s="3"/>
      <c r="FW125" s="3"/>
      <c r="FX125" s="3"/>
      <c r="FY125" s="3"/>
      <c r="FZ125" s="3"/>
      <c r="GA125" s="3"/>
      <c r="GB125" s="3"/>
      <c r="GC125" s="3"/>
      <c r="GD125" s="3"/>
      <c r="GE125" s="3"/>
      <c r="GF125" s="3"/>
      <c r="GG125" s="3"/>
      <c r="GH125" s="3"/>
      <c r="GI125" s="3"/>
      <c r="GJ125" s="3"/>
      <c r="GK125" s="3"/>
      <c r="GL125" s="3"/>
    </row>
    <row r="126" spans="1:194" x14ac:dyDescent="0.3">
      <c r="A126" s="10" t="s">
        <v>55</v>
      </c>
      <c r="B126" s="14" t="s">
        <v>28</v>
      </c>
      <c r="C126" s="14" t="s">
        <v>29</v>
      </c>
      <c r="D126" s="18" t="s">
        <v>14</v>
      </c>
      <c r="E126" s="18" t="s">
        <v>209</v>
      </c>
      <c r="F126" s="18" t="s">
        <v>209</v>
      </c>
      <c r="G126" s="1"/>
      <c r="H126" s="1" t="s">
        <v>165</v>
      </c>
      <c r="I126" s="1" t="s">
        <v>162</v>
      </c>
      <c r="J126" s="19"/>
      <c r="K126" s="22"/>
      <c r="L126" s="29"/>
      <c r="M126" s="19"/>
      <c r="N126" s="22"/>
      <c r="O126" s="29"/>
      <c r="P126" s="19"/>
      <c r="Q126" s="29"/>
      <c r="R126" s="29"/>
      <c r="S126" s="17"/>
      <c r="T126" s="27"/>
      <c r="U126" s="22"/>
      <c r="V126" s="25" t="s">
        <v>211</v>
      </c>
      <c r="W126" s="25" t="s">
        <v>208</v>
      </c>
      <c r="X126" s="17"/>
      <c r="Y126" s="17"/>
      <c r="Z126" s="1"/>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8"/>
      <c r="FV126" s="3"/>
      <c r="FW126" s="3"/>
      <c r="FX126" s="3"/>
      <c r="FY126" s="3"/>
      <c r="FZ126" s="3"/>
      <c r="GA126" s="3"/>
      <c r="GB126" s="3"/>
      <c r="GC126" s="3"/>
      <c r="GD126" s="3"/>
      <c r="GE126" s="3"/>
      <c r="GF126" s="3"/>
      <c r="GG126" s="3"/>
      <c r="GH126" s="3"/>
      <c r="GI126" s="3"/>
      <c r="GJ126" s="3"/>
      <c r="GK126" s="3"/>
      <c r="GL126" s="3"/>
    </row>
    <row r="127" spans="1:194" x14ac:dyDescent="0.3">
      <c r="A127" s="10" t="s">
        <v>55</v>
      </c>
      <c r="B127" s="18" t="s">
        <v>624</v>
      </c>
      <c r="C127" s="18" t="s">
        <v>29</v>
      </c>
      <c r="D127" s="18" t="s">
        <v>14</v>
      </c>
      <c r="E127" s="18" t="s">
        <v>209</v>
      </c>
      <c r="F127" s="18" t="s">
        <v>209</v>
      </c>
      <c r="G127" s="18"/>
      <c r="H127" s="3" t="s">
        <v>625</v>
      </c>
      <c r="I127" s="3" t="s">
        <v>626</v>
      </c>
      <c r="J127" s="15"/>
      <c r="K127" s="16"/>
      <c r="L127" s="16"/>
      <c r="M127" s="15"/>
      <c r="N127" s="16"/>
      <c r="O127" s="16"/>
      <c r="P127" s="15"/>
      <c r="Q127" s="16"/>
      <c r="R127" s="16"/>
      <c r="S127" s="15"/>
      <c r="T127" s="16"/>
      <c r="U127" s="16"/>
      <c r="V127" s="32" t="s">
        <v>627</v>
      </c>
      <c r="W127" s="32" t="s">
        <v>628</v>
      </c>
      <c r="X127" s="20"/>
      <c r="Y127" s="3" t="s">
        <v>629</v>
      </c>
      <c r="Z127" s="3"/>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8"/>
      <c r="FV127" s="3"/>
      <c r="FW127" s="3"/>
      <c r="FX127" s="3"/>
      <c r="FY127" s="3"/>
      <c r="FZ127" s="3"/>
      <c r="GA127" s="3"/>
      <c r="GB127" s="3"/>
      <c r="GC127" s="3"/>
      <c r="GD127" s="3"/>
      <c r="GE127" s="3"/>
      <c r="GF127" s="3"/>
      <c r="GG127" s="3"/>
      <c r="GH127" s="3"/>
      <c r="GI127" s="3"/>
      <c r="GJ127" s="3"/>
      <c r="GK127" s="3"/>
      <c r="GL127" s="3"/>
    </row>
    <row r="128" spans="1:194" ht="9.6" customHeight="1" x14ac:dyDescent="0.3">
      <c r="A128" s="1" t="s">
        <v>56</v>
      </c>
      <c r="B128" s="14" t="s">
        <v>28</v>
      </c>
      <c r="C128" s="9" t="s">
        <v>29</v>
      </c>
      <c r="D128" s="18" t="s">
        <v>14</v>
      </c>
      <c r="E128" s="18" t="s">
        <v>209</v>
      </c>
      <c r="F128" s="18" t="s">
        <v>209</v>
      </c>
      <c r="G128" s="1"/>
      <c r="H128" s="1" t="s">
        <v>196</v>
      </c>
      <c r="I128" s="1"/>
      <c r="J128" s="17"/>
      <c r="K128" s="27"/>
      <c r="L128" s="29"/>
      <c r="M128" s="17">
        <v>422.65</v>
      </c>
      <c r="N128" s="27"/>
      <c r="O128" s="29"/>
      <c r="P128" s="17"/>
      <c r="Q128" s="29"/>
      <c r="R128" s="29"/>
      <c r="S128" s="17"/>
      <c r="T128" s="27"/>
      <c r="U128" s="29"/>
      <c r="V128" s="9" t="s">
        <v>207</v>
      </c>
      <c r="W128" s="25" t="s">
        <v>208</v>
      </c>
      <c r="X128" s="17"/>
      <c r="Y128" s="17" t="s">
        <v>654</v>
      </c>
      <c r="Z128" s="1"/>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8"/>
      <c r="FV128" s="3"/>
      <c r="FW128" s="3"/>
      <c r="FX128" s="3"/>
      <c r="FY128" s="3"/>
      <c r="FZ128" s="3"/>
      <c r="GA128" s="3"/>
      <c r="GB128" s="3"/>
      <c r="GC128" s="3"/>
      <c r="GD128" s="3"/>
      <c r="GE128" s="3"/>
      <c r="GF128" s="3"/>
      <c r="GG128" s="3"/>
      <c r="GH128" s="3"/>
      <c r="GI128" s="3"/>
      <c r="GJ128" s="3"/>
      <c r="GK128" s="3"/>
      <c r="GL128" s="3"/>
    </row>
    <row r="129" spans="1:194" x14ac:dyDescent="0.3">
      <c r="A129" s="1" t="s">
        <v>56</v>
      </c>
      <c r="B129" s="9" t="s">
        <v>35</v>
      </c>
      <c r="C129" s="9" t="s">
        <v>29</v>
      </c>
      <c r="D129" s="9" t="s">
        <v>17</v>
      </c>
      <c r="E129" s="9" t="s">
        <v>205</v>
      </c>
      <c r="F129" s="9" t="s">
        <v>205</v>
      </c>
      <c r="G129" s="10" t="s">
        <v>150</v>
      </c>
      <c r="H129" s="10" t="s">
        <v>206</v>
      </c>
      <c r="I129" s="10"/>
      <c r="J129" s="24">
        <v>0</v>
      </c>
      <c r="K129" s="28">
        <v>0</v>
      </c>
      <c r="L129" s="28"/>
      <c r="M129" s="24">
        <v>2890.3987767599997</v>
      </c>
      <c r="N129" s="28">
        <v>0</v>
      </c>
      <c r="O129" s="28"/>
      <c r="P129" s="24">
        <v>0</v>
      </c>
      <c r="Q129" s="28">
        <v>0</v>
      </c>
      <c r="R129" s="28"/>
      <c r="S129" s="24">
        <v>0</v>
      </c>
      <c r="T129" s="28">
        <v>0</v>
      </c>
      <c r="U129" s="28"/>
      <c r="V129" s="9" t="s">
        <v>207</v>
      </c>
      <c r="W129" s="9" t="s">
        <v>208</v>
      </c>
      <c r="X129" s="10" t="s">
        <v>150</v>
      </c>
      <c r="Y129" s="10"/>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8"/>
      <c r="FV129" s="3"/>
      <c r="FW129" s="3"/>
      <c r="FX129" s="3"/>
      <c r="FY129" s="3"/>
      <c r="FZ129" s="3"/>
      <c r="GA129" s="3"/>
      <c r="GB129" s="3"/>
      <c r="GC129" s="3"/>
      <c r="GD129" s="3"/>
      <c r="GE129" s="3"/>
      <c r="GF129" s="3"/>
      <c r="GG129" s="3"/>
      <c r="GH129" s="3"/>
      <c r="GI129" s="3"/>
      <c r="GJ129" s="3"/>
      <c r="GK129" s="3"/>
      <c r="GL129" s="3"/>
    </row>
    <row r="130" spans="1:194" x14ac:dyDescent="0.3">
      <c r="A130" s="1" t="s">
        <v>56</v>
      </c>
      <c r="B130" s="9" t="s">
        <v>35</v>
      </c>
      <c r="C130" s="9" t="s">
        <v>29</v>
      </c>
      <c r="D130" s="9" t="s">
        <v>17</v>
      </c>
      <c r="E130" s="9" t="s">
        <v>209</v>
      </c>
      <c r="F130" s="9" t="s">
        <v>12</v>
      </c>
      <c r="G130" s="10" t="s">
        <v>150</v>
      </c>
      <c r="H130" s="10" t="s">
        <v>219</v>
      </c>
      <c r="I130" s="10"/>
      <c r="J130" s="24">
        <v>0</v>
      </c>
      <c r="K130" s="28">
        <v>0</v>
      </c>
      <c r="L130" s="28"/>
      <c r="M130" s="24">
        <v>576.73</v>
      </c>
      <c r="N130" s="28">
        <v>5.6139100642398283</v>
      </c>
      <c r="O130" s="28"/>
      <c r="P130" s="24">
        <v>0</v>
      </c>
      <c r="Q130" s="28">
        <v>0</v>
      </c>
      <c r="R130" s="28"/>
      <c r="S130" s="24">
        <v>999.38</v>
      </c>
      <c r="T130" s="28">
        <v>9.7279999999999998</v>
      </c>
      <c r="U130" s="28"/>
      <c r="V130" s="9" t="s">
        <v>207</v>
      </c>
      <c r="W130" s="9" t="s">
        <v>208</v>
      </c>
      <c r="X130" s="10" t="s">
        <v>150</v>
      </c>
      <c r="Y130" s="10" t="s">
        <v>223</v>
      </c>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8"/>
      <c r="FV130" s="3"/>
      <c r="FW130" s="3"/>
      <c r="FX130" s="3"/>
      <c r="FY130" s="3"/>
      <c r="FZ130" s="3"/>
      <c r="GA130" s="3"/>
      <c r="GB130" s="3"/>
      <c r="GC130" s="3"/>
      <c r="GD130" s="3"/>
      <c r="GE130" s="3"/>
      <c r="GF130" s="3"/>
      <c r="GG130" s="3"/>
      <c r="GH130" s="3"/>
      <c r="GI130" s="3"/>
      <c r="GJ130" s="3"/>
      <c r="GK130" s="3"/>
      <c r="GL130" s="3"/>
    </row>
    <row r="131" spans="1:194" x14ac:dyDescent="0.3">
      <c r="A131" s="1" t="s">
        <v>56</v>
      </c>
      <c r="B131" s="9" t="s">
        <v>35</v>
      </c>
      <c r="C131" s="9" t="s">
        <v>29</v>
      </c>
      <c r="D131" s="14" t="s">
        <v>11</v>
      </c>
      <c r="E131" s="9" t="s">
        <v>26</v>
      </c>
      <c r="F131" s="9" t="s">
        <v>26</v>
      </c>
      <c r="G131" s="10" t="s">
        <v>150</v>
      </c>
      <c r="H131" s="10" t="s">
        <v>212</v>
      </c>
      <c r="I131" s="10"/>
      <c r="J131" s="24">
        <v>0</v>
      </c>
      <c r="K131" s="28">
        <v>0</v>
      </c>
      <c r="L131" s="28"/>
      <c r="M131" s="24">
        <f>377461.76/1000</f>
        <v>377.46176000000003</v>
      </c>
      <c r="N131" s="28">
        <v>0</v>
      </c>
      <c r="O131" s="28"/>
      <c r="P131" s="24">
        <v>0</v>
      </c>
      <c r="Q131" s="28">
        <v>0</v>
      </c>
      <c r="R131" s="28"/>
      <c r="S131" s="24">
        <v>0</v>
      </c>
      <c r="T131" s="28">
        <v>0</v>
      </c>
      <c r="U131" s="28"/>
      <c r="V131" s="9" t="s">
        <v>207</v>
      </c>
      <c r="W131" s="9" t="s">
        <v>213</v>
      </c>
      <c r="X131" s="10" t="s">
        <v>150</v>
      </c>
      <c r="Y131" s="10"/>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8"/>
      <c r="FV131" s="3"/>
      <c r="FW131" s="3"/>
      <c r="FX131" s="3"/>
      <c r="FY131" s="3"/>
      <c r="FZ131" s="3"/>
      <c r="GA131" s="3"/>
      <c r="GB131" s="3"/>
      <c r="GC131" s="3"/>
      <c r="GD131" s="3"/>
      <c r="GE131" s="3"/>
      <c r="GF131" s="3"/>
      <c r="GG131" s="3"/>
      <c r="GH131" s="3"/>
      <c r="GI131" s="3"/>
      <c r="GJ131" s="3"/>
      <c r="GK131" s="3"/>
      <c r="GL131" s="3"/>
    </row>
    <row r="132" spans="1:194" x14ac:dyDescent="0.3">
      <c r="A132" s="10" t="s">
        <v>171</v>
      </c>
      <c r="B132" s="9" t="s">
        <v>30</v>
      </c>
      <c r="C132" s="9" t="s">
        <v>2</v>
      </c>
      <c r="D132" s="14" t="s">
        <v>20</v>
      </c>
      <c r="E132" s="9" t="s">
        <v>205</v>
      </c>
      <c r="F132" s="9" t="s">
        <v>205</v>
      </c>
      <c r="G132" s="10"/>
      <c r="H132" s="10" t="s">
        <v>241</v>
      </c>
      <c r="I132" s="10" t="s">
        <v>323</v>
      </c>
      <c r="J132" s="24">
        <v>113</v>
      </c>
      <c r="K132" s="28"/>
      <c r="L132" s="28"/>
      <c r="M132" s="24"/>
      <c r="N132" s="28"/>
      <c r="O132" s="28"/>
      <c r="P132" s="24"/>
      <c r="Q132" s="28"/>
      <c r="R132" s="28"/>
      <c r="S132" s="24"/>
      <c r="T132" s="28"/>
      <c r="U132" s="28"/>
      <c r="V132" s="9" t="s">
        <v>207</v>
      </c>
      <c r="W132" s="9" t="s">
        <v>213</v>
      </c>
      <c r="X132" s="10"/>
      <c r="Y132" s="10" t="s">
        <v>274</v>
      </c>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8"/>
      <c r="FV132" s="3"/>
      <c r="FW132" s="3"/>
      <c r="FX132" s="3"/>
      <c r="FY132" s="3"/>
      <c r="FZ132" s="3"/>
      <c r="GA132" s="3"/>
      <c r="GB132" s="3"/>
      <c r="GC132" s="3"/>
      <c r="GD132" s="3"/>
      <c r="GE132" s="3"/>
      <c r="GF132" s="3"/>
      <c r="GG132" s="3"/>
      <c r="GH132" s="3"/>
      <c r="GI132" s="3"/>
      <c r="GJ132" s="3"/>
      <c r="GK132" s="3"/>
      <c r="GL132" s="3"/>
    </row>
    <row r="133" spans="1:194" x14ac:dyDescent="0.3">
      <c r="A133" s="10" t="s">
        <v>171</v>
      </c>
      <c r="B133" s="9" t="s">
        <v>30</v>
      </c>
      <c r="C133" s="9" t="s">
        <v>2</v>
      </c>
      <c r="D133" s="18" t="s">
        <v>14</v>
      </c>
      <c r="E133" s="9" t="s">
        <v>209</v>
      </c>
      <c r="F133" s="9" t="s">
        <v>12</v>
      </c>
      <c r="G133" s="10"/>
      <c r="H133" s="10" t="s">
        <v>238</v>
      </c>
      <c r="I133" s="10" t="s">
        <v>324</v>
      </c>
      <c r="J133" s="24"/>
      <c r="K133" s="28"/>
      <c r="L133" s="28"/>
      <c r="M133" s="24"/>
      <c r="N133" s="28"/>
      <c r="O133" s="28"/>
      <c r="P133" s="24">
        <v>122.04</v>
      </c>
      <c r="Q133" s="28"/>
      <c r="R133" s="28"/>
      <c r="S133" s="24">
        <v>152.55000000000001</v>
      </c>
      <c r="T133" s="28"/>
      <c r="U133" s="28"/>
      <c r="V133" s="9" t="s">
        <v>207</v>
      </c>
      <c r="W133" s="9" t="s">
        <v>208</v>
      </c>
      <c r="X133" s="10"/>
      <c r="Y133" s="10" t="s">
        <v>320</v>
      </c>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8"/>
      <c r="FV133" s="3"/>
      <c r="FW133" s="3"/>
      <c r="FX133" s="3"/>
      <c r="FY133" s="3"/>
      <c r="FZ133" s="3"/>
      <c r="GA133" s="3"/>
      <c r="GB133" s="3"/>
      <c r="GC133" s="3"/>
      <c r="GD133" s="3"/>
      <c r="GE133" s="3"/>
      <c r="GF133" s="3"/>
      <c r="GG133" s="3"/>
      <c r="GH133" s="3"/>
      <c r="GI133" s="3"/>
      <c r="GJ133" s="3"/>
      <c r="GK133" s="3"/>
      <c r="GL133" s="3"/>
    </row>
    <row r="134" spans="1:194" x14ac:dyDescent="0.3">
      <c r="A134" s="10" t="s">
        <v>171</v>
      </c>
      <c r="B134" s="9" t="s">
        <v>30</v>
      </c>
      <c r="C134" s="9" t="s">
        <v>2</v>
      </c>
      <c r="D134" s="14" t="s">
        <v>11</v>
      </c>
      <c r="E134" s="9" t="s">
        <v>26</v>
      </c>
      <c r="F134" s="9" t="s">
        <v>26</v>
      </c>
      <c r="G134" s="10"/>
      <c r="H134" s="10" t="s">
        <v>180</v>
      </c>
      <c r="I134" s="10" t="s">
        <v>325</v>
      </c>
      <c r="J134" s="24"/>
      <c r="K134" s="28"/>
      <c r="L134" s="28"/>
      <c r="M134" s="24">
        <v>85</v>
      </c>
      <c r="N134" s="28"/>
      <c r="O134" s="28"/>
      <c r="P134" s="24"/>
      <c r="Q134" s="28"/>
      <c r="R134" s="28"/>
      <c r="S134" s="24"/>
      <c r="T134" s="28"/>
      <c r="U134" s="28"/>
      <c r="V134" s="9" t="s">
        <v>207</v>
      </c>
      <c r="W134" s="9" t="s">
        <v>213</v>
      </c>
      <c r="X134" s="10"/>
      <c r="Y134" s="10" t="s">
        <v>668</v>
      </c>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8"/>
      <c r="FV134" s="3"/>
      <c r="FW134" s="3"/>
      <c r="FX134" s="3"/>
      <c r="FY134" s="3"/>
      <c r="FZ134" s="3"/>
      <c r="GA134" s="3"/>
      <c r="GB134" s="3"/>
      <c r="GC134" s="3"/>
      <c r="GD134" s="3"/>
      <c r="GE134" s="3"/>
      <c r="GF134" s="3"/>
      <c r="GG134" s="3"/>
      <c r="GH134" s="3"/>
      <c r="GI134" s="3"/>
      <c r="GJ134" s="3"/>
      <c r="GK134" s="3"/>
      <c r="GL134" s="3"/>
    </row>
    <row r="135" spans="1:194" x14ac:dyDescent="0.3">
      <c r="A135" s="10" t="s">
        <v>172</v>
      </c>
      <c r="B135" s="9" t="s">
        <v>30</v>
      </c>
      <c r="C135" s="9" t="s">
        <v>2</v>
      </c>
      <c r="D135" s="14" t="s">
        <v>20</v>
      </c>
      <c r="E135" s="9" t="s">
        <v>205</v>
      </c>
      <c r="F135" s="9" t="s">
        <v>205</v>
      </c>
      <c r="G135" s="10"/>
      <c r="H135" s="10" t="s">
        <v>241</v>
      </c>
      <c r="I135" s="10" t="s">
        <v>329</v>
      </c>
      <c r="J135" s="24"/>
      <c r="K135" s="28"/>
      <c r="L135" s="28"/>
      <c r="M135" s="24">
        <v>134.47</v>
      </c>
      <c r="N135" s="28"/>
      <c r="O135" s="28"/>
      <c r="P135" s="24"/>
      <c r="Q135" s="28"/>
      <c r="R135" s="28"/>
      <c r="S135" s="24"/>
      <c r="T135" s="28"/>
      <c r="U135" s="28"/>
      <c r="V135" s="9" t="s">
        <v>207</v>
      </c>
      <c r="W135" s="9" t="s">
        <v>213</v>
      </c>
      <c r="X135" s="10"/>
      <c r="Y135" s="10" t="s">
        <v>243</v>
      </c>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8"/>
      <c r="FV135" s="3"/>
      <c r="FW135" s="3"/>
      <c r="FX135" s="3"/>
      <c r="FY135" s="3"/>
      <c r="FZ135" s="3"/>
      <c r="GA135" s="3"/>
      <c r="GB135" s="3"/>
      <c r="GC135" s="3"/>
      <c r="GD135" s="3"/>
      <c r="GE135" s="3"/>
      <c r="GF135" s="3"/>
      <c r="GG135" s="3"/>
      <c r="GH135" s="3"/>
      <c r="GI135" s="3"/>
      <c r="GJ135" s="3"/>
      <c r="GK135" s="3"/>
      <c r="GL135" s="3"/>
    </row>
    <row r="136" spans="1:194" x14ac:dyDescent="0.3">
      <c r="A136" s="10" t="s">
        <v>172</v>
      </c>
      <c r="B136" s="9" t="s">
        <v>30</v>
      </c>
      <c r="C136" s="9" t="s">
        <v>2</v>
      </c>
      <c r="D136" s="18" t="s">
        <v>14</v>
      </c>
      <c r="E136" s="9" t="s">
        <v>209</v>
      </c>
      <c r="F136" s="9" t="s">
        <v>12</v>
      </c>
      <c r="G136" s="10"/>
      <c r="H136" s="10" t="s">
        <v>271</v>
      </c>
      <c r="I136" s="10" t="s">
        <v>326</v>
      </c>
      <c r="J136" s="24">
        <v>39.549999999999997</v>
      </c>
      <c r="K136" s="28">
        <v>0.36</v>
      </c>
      <c r="L136" s="28"/>
      <c r="M136" s="24"/>
      <c r="N136" s="28"/>
      <c r="O136" s="28"/>
      <c r="P136" s="24"/>
      <c r="Q136" s="28"/>
      <c r="R136" s="28"/>
      <c r="S136" s="24"/>
      <c r="T136" s="28"/>
      <c r="U136" s="28"/>
      <c r="V136" s="9" t="s">
        <v>211</v>
      </c>
      <c r="W136" s="9" t="s">
        <v>208</v>
      </c>
      <c r="X136" s="10"/>
      <c r="Y136" s="10" t="s">
        <v>262</v>
      </c>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8"/>
      <c r="FV136" s="3"/>
      <c r="FW136" s="3"/>
      <c r="FX136" s="3"/>
      <c r="FY136" s="3"/>
      <c r="FZ136" s="3"/>
      <c r="GA136" s="3"/>
      <c r="GB136" s="3"/>
      <c r="GC136" s="3"/>
      <c r="GD136" s="3"/>
      <c r="GE136" s="3"/>
      <c r="GF136" s="3"/>
      <c r="GG136" s="3"/>
      <c r="GH136" s="3"/>
      <c r="GI136" s="3"/>
      <c r="GJ136" s="3"/>
      <c r="GK136" s="3"/>
      <c r="GL136" s="3"/>
    </row>
    <row r="137" spans="1:194" x14ac:dyDescent="0.3">
      <c r="A137" s="10" t="s">
        <v>172</v>
      </c>
      <c r="B137" s="9" t="s">
        <v>30</v>
      </c>
      <c r="C137" s="9" t="s">
        <v>2</v>
      </c>
      <c r="D137" s="18" t="s">
        <v>14</v>
      </c>
      <c r="E137" s="9" t="s">
        <v>209</v>
      </c>
      <c r="F137" s="9" t="s">
        <v>12</v>
      </c>
      <c r="G137" s="10"/>
      <c r="H137" s="10" t="s">
        <v>238</v>
      </c>
      <c r="I137" s="10" t="s">
        <v>327</v>
      </c>
      <c r="J137" s="24">
        <v>73.37232992597815</v>
      </c>
      <c r="K137" s="28">
        <v>0.1</v>
      </c>
      <c r="L137" s="28"/>
      <c r="M137" s="24"/>
      <c r="N137" s="28"/>
      <c r="O137" s="28"/>
      <c r="P137" s="24"/>
      <c r="Q137" s="28"/>
      <c r="R137" s="28"/>
      <c r="S137" s="24">
        <v>110.05849488896719</v>
      </c>
      <c r="T137" s="28">
        <v>0.3</v>
      </c>
      <c r="U137" s="28"/>
      <c r="V137" s="9" t="s">
        <v>207</v>
      </c>
      <c r="W137" s="9" t="s">
        <v>208</v>
      </c>
      <c r="X137" s="10"/>
      <c r="Y137" s="10" t="s">
        <v>674</v>
      </c>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8"/>
      <c r="FV137" s="3"/>
      <c r="FW137" s="3"/>
      <c r="FX137" s="3"/>
      <c r="FY137" s="3"/>
      <c r="FZ137" s="3"/>
      <c r="GA137" s="3"/>
      <c r="GB137" s="3"/>
      <c r="GC137" s="3"/>
      <c r="GD137" s="3"/>
      <c r="GE137" s="3"/>
      <c r="GF137" s="3"/>
      <c r="GG137" s="3"/>
      <c r="GH137" s="3"/>
      <c r="GI137" s="3"/>
      <c r="GJ137" s="3"/>
      <c r="GK137" s="3"/>
      <c r="GL137" s="3"/>
    </row>
    <row r="138" spans="1:194" x14ac:dyDescent="0.3">
      <c r="A138" s="10" t="s">
        <v>172</v>
      </c>
      <c r="B138" s="9" t="s">
        <v>30</v>
      </c>
      <c r="C138" s="9" t="s">
        <v>2</v>
      </c>
      <c r="D138" s="14" t="s">
        <v>11</v>
      </c>
      <c r="E138" s="9" t="s">
        <v>26</v>
      </c>
      <c r="F138" s="9" t="s">
        <v>26</v>
      </c>
      <c r="G138" s="10"/>
      <c r="H138" s="10" t="s">
        <v>180</v>
      </c>
      <c r="I138" s="10" t="s">
        <v>328</v>
      </c>
      <c r="J138" s="24"/>
      <c r="K138" s="28"/>
      <c r="L138" s="28"/>
      <c r="M138" s="24">
        <v>85</v>
      </c>
      <c r="N138" s="28"/>
      <c r="O138" s="28"/>
      <c r="P138" s="24"/>
      <c r="Q138" s="28"/>
      <c r="R138" s="28"/>
      <c r="S138" s="24"/>
      <c r="T138" s="28"/>
      <c r="U138" s="28"/>
      <c r="V138" s="9" t="s">
        <v>207</v>
      </c>
      <c r="W138" s="9" t="s">
        <v>213</v>
      </c>
      <c r="X138" s="10"/>
      <c r="Y138" s="10" t="s">
        <v>245</v>
      </c>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8"/>
      <c r="FV138" s="3"/>
      <c r="FW138" s="3"/>
      <c r="FX138" s="3"/>
      <c r="FY138" s="3"/>
      <c r="FZ138" s="3"/>
      <c r="GA138" s="3"/>
      <c r="GB138" s="3"/>
      <c r="GC138" s="3"/>
      <c r="GD138" s="3"/>
      <c r="GE138" s="3"/>
      <c r="GF138" s="3"/>
      <c r="GG138" s="3"/>
      <c r="GH138" s="3"/>
      <c r="GI138" s="3"/>
      <c r="GJ138" s="3"/>
      <c r="GK138" s="3"/>
      <c r="GL138" s="3"/>
    </row>
    <row r="139" spans="1:194" x14ac:dyDescent="0.3">
      <c r="A139" s="10" t="s">
        <v>172</v>
      </c>
      <c r="B139" s="9" t="s">
        <v>31</v>
      </c>
      <c r="C139" s="9" t="s">
        <v>2</v>
      </c>
      <c r="D139" s="14" t="s">
        <v>20</v>
      </c>
      <c r="E139" s="9" t="s">
        <v>205</v>
      </c>
      <c r="F139" s="9" t="s">
        <v>205</v>
      </c>
      <c r="G139" s="10"/>
      <c r="H139" s="10" t="s">
        <v>26</v>
      </c>
      <c r="I139" s="10" t="s">
        <v>587</v>
      </c>
      <c r="J139" s="24">
        <v>0</v>
      </c>
      <c r="K139" s="28">
        <v>0</v>
      </c>
      <c r="L139" s="28"/>
      <c r="M139" s="24">
        <v>54.57</v>
      </c>
      <c r="N139" s="28">
        <v>0</v>
      </c>
      <c r="O139" s="28"/>
      <c r="P139" s="24">
        <v>0</v>
      </c>
      <c r="Q139" s="28">
        <v>0</v>
      </c>
      <c r="R139" s="28"/>
      <c r="S139" s="24">
        <v>0</v>
      </c>
      <c r="T139" s="28">
        <v>0</v>
      </c>
      <c r="U139" s="28"/>
      <c r="V139" s="9" t="s">
        <v>207</v>
      </c>
      <c r="W139" s="9" t="s">
        <v>213</v>
      </c>
      <c r="X139" s="10"/>
      <c r="Y139" s="10" t="s">
        <v>588</v>
      </c>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8"/>
      <c r="FV139" s="3"/>
      <c r="FW139" s="3"/>
      <c r="FX139" s="3"/>
      <c r="FY139" s="3"/>
      <c r="FZ139" s="3"/>
      <c r="GA139" s="3"/>
      <c r="GB139" s="3"/>
      <c r="GC139" s="3"/>
      <c r="GD139" s="3"/>
      <c r="GE139" s="3"/>
      <c r="GF139" s="3"/>
      <c r="GG139" s="3"/>
      <c r="GH139" s="3"/>
      <c r="GI139" s="3"/>
      <c r="GJ139" s="3"/>
      <c r="GK139" s="3"/>
      <c r="GL139" s="3"/>
    </row>
    <row r="140" spans="1:194" x14ac:dyDescent="0.3">
      <c r="A140" s="10" t="s">
        <v>172</v>
      </c>
      <c r="B140" s="9" t="s">
        <v>31</v>
      </c>
      <c r="C140" s="9" t="s">
        <v>2</v>
      </c>
      <c r="D140" s="18" t="s">
        <v>14</v>
      </c>
      <c r="E140" s="9" t="s">
        <v>209</v>
      </c>
      <c r="F140" s="9" t="s">
        <v>12</v>
      </c>
      <c r="G140" s="10"/>
      <c r="H140" s="10" t="s">
        <v>13</v>
      </c>
      <c r="I140" s="10" t="s">
        <v>584</v>
      </c>
      <c r="J140" s="24">
        <v>46.287260480245251</v>
      </c>
      <c r="K140" s="28">
        <v>0.7</v>
      </c>
      <c r="L140" s="28"/>
      <c r="M140" s="24">
        <v>0</v>
      </c>
      <c r="N140" s="28">
        <v>0</v>
      </c>
      <c r="O140" s="28"/>
      <c r="P140" s="24">
        <v>89.366112984041465</v>
      </c>
      <c r="Q140" s="28">
        <v>2.1</v>
      </c>
      <c r="R140" s="28"/>
      <c r="S140" s="24">
        <v>95.782928936939413</v>
      </c>
      <c r="T140" s="28">
        <v>0.7</v>
      </c>
      <c r="U140" s="28"/>
      <c r="V140" s="9" t="s">
        <v>207</v>
      </c>
      <c r="W140" s="9" t="s">
        <v>208</v>
      </c>
      <c r="X140" s="10"/>
      <c r="Y140" s="10" t="s">
        <v>585</v>
      </c>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8"/>
      <c r="FV140" s="3"/>
      <c r="FW140" s="3"/>
      <c r="FX140" s="3"/>
      <c r="FY140" s="3"/>
      <c r="FZ140" s="3"/>
      <c r="GA140" s="3"/>
      <c r="GB140" s="3"/>
      <c r="GC140" s="3"/>
      <c r="GD140" s="3"/>
      <c r="GE140" s="3"/>
      <c r="GF140" s="3"/>
      <c r="GG140" s="3"/>
      <c r="GH140" s="3"/>
      <c r="GI140" s="3"/>
      <c r="GJ140" s="3"/>
      <c r="GK140" s="3"/>
      <c r="GL140" s="3"/>
    </row>
    <row r="141" spans="1:194" x14ac:dyDescent="0.3">
      <c r="A141" s="10" t="s">
        <v>173</v>
      </c>
      <c r="B141" s="9" t="s">
        <v>30</v>
      </c>
      <c r="C141" s="9" t="s">
        <v>2</v>
      </c>
      <c r="D141" s="14" t="s">
        <v>20</v>
      </c>
      <c r="E141" s="9" t="s">
        <v>205</v>
      </c>
      <c r="F141" s="9" t="s">
        <v>205</v>
      </c>
      <c r="G141" s="10"/>
      <c r="H141" s="10" t="s">
        <v>241</v>
      </c>
      <c r="I141" s="10" t="s">
        <v>331</v>
      </c>
      <c r="J141" s="24">
        <v>113</v>
      </c>
      <c r="K141" s="28"/>
      <c r="L141" s="28"/>
      <c r="M141" s="24"/>
      <c r="N141" s="28"/>
      <c r="O141" s="28"/>
      <c r="P141" s="24"/>
      <c r="Q141" s="28"/>
      <c r="R141" s="28"/>
      <c r="S141" s="24"/>
      <c r="T141" s="28"/>
      <c r="U141" s="28"/>
      <c r="V141" s="9" t="s">
        <v>207</v>
      </c>
      <c r="W141" s="9" t="s">
        <v>213</v>
      </c>
      <c r="X141" s="10"/>
      <c r="Y141" s="10" t="s">
        <v>274</v>
      </c>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8"/>
      <c r="FV141" s="3"/>
      <c r="FW141" s="3"/>
      <c r="FX141" s="3"/>
      <c r="FY141" s="3"/>
      <c r="FZ141" s="3"/>
      <c r="GA141" s="3"/>
      <c r="GB141" s="3"/>
      <c r="GC141" s="3"/>
      <c r="GD141" s="3"/>
      <c r="GE141" s="3"/>
      <c r="GF141" s="3"/>
      <c r="GG141" s="3"/>
      <c r="GH141" s="3"/>
      <c r="GI141" s="3"/>
      <c r="GJ141" s="3"/>
      <c r="GK141" s="3"/>
      <c r="GL141" s="3"/>
    </row>
    <row r="142" spans="1:194" x14ac:dyDescent="0.3">
      <c r="A142" s="10" t="s">
        <v>173</v>
      </c>
      <c r="B142" s="9" t="s">
        <v>30</v>
      </c>
      <c r="C142" s="9" t="s">
        <v>2</v>
      </c>
      <c r="D142" s="18" t="s">
        <v>14</v>
      </c>
      <c r="E142" s="9" t="s">
        <v>209</v>
      </c>
      <c r="F142" s="9" t="s">
        <v>209</v>
      </c>
      <c r="G142" s="10"/>
      <c r="H142" s="10" t="s">
        <v>238</v>
      </c>
      <c r="I142" s="10" t="s">
        <v>330</v>
      </c>
      <c r="J142" s="24"/>
      <c r="K142" s="28"/>
      <c r="L142" s="28"/>
      <c r="M142" s="24"/>
      <c r="N142" s="28"/>
      <c r="O142" s="28"/>
      <c r="P142" s="24"/>
      <c r="Q142" s="28"/>
      <c r="R142" s="28"/>
      <c r="S142" s="24">
        <v>135.88200000000001</v>
      </c>
      <c r="T142" s="28">
        <v>1.2995438596491229E-2</v>
      </c>
      <c r="U142" s="28"/>
      <c r="V142" s="9" t="s">
        <v>211</v>
      </c>
      <c r="W142" s="9" t="s">
        <v>208</v>
      </c>
      <c r="X142" s="10"/>
      <c r="Y142" s="10" t="s">
        <v>240</v>
      </c>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8"/>
      <c r="FV142" s="3"/>
      <c r="FW142" s="3"/>
      <c r="FX142" s="3"/>
      <c r="FY142" s="3"/>
      <c r="FZ142" s="3"/>
      <c r="GA142" s="3"/>
      <c r="GB142" s="3"/>
      <c r="GC142" s="3"/>
      <c r="GD142" s="3"/>
      <c r="GE142" s="3"/>
      <c r="GF142" s="3"/>
      <c r="GG142" s="3"/>
      <c r="GH142" s="3"/>
      <c r="GI142" s="3"/>
      <c r="GJ142" s="3"/>
      <c r="GK142" s="3"/>
      <c r="GL142" s="3"/>
    </row>
    <row r="143" spans="1:194" x14ac:dyDescent="0.3">
      <c r="A143" s="10" t="s">
        <v>173</v>
      </c>
      <c r="B143" s="9" t="s">
        <v>30</v>
      </c>
      <c r="C143" s="9" t="s">
        <v>2</v>
      </c>
      <c r="D143" s="14" t="s">
        <v>11</v>
      </c>
      <c r="E143" s="9" t="s">
        <v>26</v>
      </c>
      <c r="F143" s="9" t="s">
        <v>26</v>
      </c>
      <c r="G143" s="10"/>
      <c r="H143" s="10" t="s">
        <v>180</v>
      </c>
      <c r="I143" s="10" t="s">
        <v>332</v>
      </c>
      <c r="J143" s="24"/>
      <c r="K143" s="28"/>
      <c r="L143" s="28"/>
      <c r="M143" s="24">
        <v>85</v>
      </c>
      <c r="N143" s="28"/>
      <c r="O143" s="28"/>
      <c r="P143" s="24"/>
      <c r="Q143" s="28"/>
      <c r="R143" s="28"/>
      <c r="S143" s="24"/>
      <c r="T143" s="28"/>
      <c r="U143" s="28"/>
      <c r="V143" s="9" t="s">
        <v>207</v>
      </c>
      <c r="W143" s="9" t="s">
        <v>213</v>
      </c>
      <c r="X143" s="10"/>
      <c r="Y143" s="10" t="s">
        <v>668</v>
      </c>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8"/>
      <c r="FV143" s="3"/>
      <c r="FW143" s="3"/>
      <c r="FX143" s="3"/>
      <c r="FY143" s="3"/>
      <c r="FZ143" s="3"/>
      <c r="GA143" s="3"/>
      <c r="GB143" s="3"/>
      <c r="GC143" s="3"/>
      <c r="GD143" s="3"/>
      <c r="GE143" s="3"/>
      <c r="GF143" s="3"/>
      <c r="GG143" s="3"/>
      <c r="GH143" s="3"/>
      <c r="GI143" s="3"/>
      <c r="GJ143" s="3"/>
      <c r="GK143" s="3"/>
      <c r="GL143" s="3"/>
    </row>
    <row r="144" spans="1:194" x14ac:dyDescent="0.3">
      <c r="A144" s="10" t="s">
        <v>57</v>
      </c>
      <c r="B144" s="9" t="s">
        <v>35</v>
      </c>
      <c r="C144" s="9" t="s">
        <v>2</v>
      </c>
      <c r="D144" s="9" t="s">
        <v>17</v>
      </c>
      <c r="E144" s="9" t="s">
        <v>209</v>
      </c>
      <c r="F144" s="9" t="s">
        <v>12</v>
      </c>
      <c r="G144" s="10" t="s">
        <v>150</v>
      </c>
      <c r="H144" s="10" t="s">
        <v>210</v>
      </c>
      <c r="I144" s="10"/>
      <c r="J144" s="24">
        <v>0</v>
      </c>
      <c r="K144" s="28">
        <v>0</v>
      </c>
      <c r="L144" s="28"/>
      <c r="M144" s="24">
        <v>0</v>
      </c>
      <c r="N144" s="28">
        <v>0</v>
      </c>
      <c r="O144" s="28"/>
      <c r="P144" s="24">
        <v>315.86399999999998</v>
      </c>
      <c r="Q144" s="28">
        <v>2.5406208463241136</v>
      </c>
      <c r="R144" s="28"/>
      <c r="S144" s="24">
        <v>246.58199999999999</v>
      </c>
      <c r="T144" s="28">
        <v>1.9833539093339838</v>
      </c>
      <c r="U144" s="28"/>
      <c r="V144" s="9" t="s">
        <v>211</v>
      </c>
      <c r="W144" s="9" t="s">
        <v>208</v>
      </c>
      <c r="X144" s="10" t="s">
        <v>150</v>
      </c>
      <c r="Y144" s="10" t="s">
        <v>217</v>
      </c>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8"/>
      <c r="FV144" s="3"/>
      <c r="FW144" s="3"/>
      <c r="FX144" s="3"/>
      <c r="FY144" s="3"/>
      <c r="FZ144" s="3"/>
      <c r="GA144" s="3"/>
      <c r="GB144" s="3"/>
      <c r="GC144" s="3"/>
      <c r="GD144" s="3"/>
      <c r="GE144" s="3"/>
      <c r="GF144" s="3"/>
      <c r="GG144" s="3"/>
      <c r="GH144" s="3"/>
      <c r="GI144" s="3"/>
      <c r="GJ144" s="3"/>
      <c r="GK144" s="3"/>
      <c r="GL144" s="3"/>
    </row>
    <row r="145" spans="1:194" ht="9.6" customHeight="1" x14ac:dyDescent="0.3">
      <c r="A145" s="10" t="s">
        <v>57</v>
      </c>
      <c r="B145" s="9" t="s">
        <v>35</v>
      </c>
      <c r="C145" s="9" t="s">
        <v>2</v>
      </c>
      <c r="D145" s="9" t="s">
        <v>17</v>
      </c>
      <c r="E145" s="9" t="s">
        <v>205</v>
      </c>
      <c r="F145" s="9" t="s">
        <v>205</v>
      </c>
      <c r="G145" s="10" t="s">
        <v>150</v>
      </c>
      <c r="H145" s="10" t="s">
        <v>206</v>
      </c>
      <c r="I145" s="10"/>
      <c r="J145" s="24">
        <v>0</v>
      </c>
      <c r="K145" s="28">
        <v>0</v>
      </c>
      <c r="L145" s="28"/>
      <c r="M145" s="24">
        <v>1005.872056</v>
      </c>
      <c r="N145" s="28">
        <v>0</v>
      </c>
      <c r="O145" s="28"/>
      <c r="P145" s="24">
        <v>0</v>
      </c>
      <c r="Q145" s="28">
        <v>0</v>
      </c>
      <c r="R145" s="28"/>
      <c r="S145" s="24">
        <v>1508.8080839999998</v>
      </c>
      <c r="T145" s="28">
        <v>0</v>
      </c>
      <c r="U145" s="28"/>
      <c r="V145" s="9" t="s">
        <v>207</v>
      </c>
      <c r="W145" s="9" t="s">
        <v>208</v>
      </c>
      <c r="X145" s="10" t="s">
        <v>150</v>
      </c>
      <c r="Y145" s="10"/>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8"/>
      <c r="FV145" s="3"/>
      <c r="FW145" s="3"/>
      <c r="FX145" s="3"/>
      <c r="FY145" s="3"/>
      <c r="FZ145" s="3"/>
      <c r="GA145" s="3"/>
      <c r="GB145" s="3"/>
      <c r="GC145" s="3"/>
      <c r="GD145" s="3"/>
      <c r="GE145" s="3"/>
      <c r="GF145" s="3"/>
      <c r="GG145" s="3"/>
      <c r="GH145" s="3"/>
      <c r="GI145" s="3"/>
      <c r="GJ145" s="3"/>
      <c r="GK145" s="3"/>
      <c r="GL145" s="3"/>
    </row>
    <row r="146" spans="1:194" s="7" customFormat="1" x14ac:dyDescent="0.3">
      <c r="A146" s="10" t="s">
        <v>57</v>
      </c>
      <c r="B146" s="9" t="s">
        <v>35</v>
      </c>
      <c r="C146" s="9" t="s">
        <v>2</v>
      </c>
      <c r="D146" s="14" t="s">
        <v>11</v>
      </c>
      <c r="E146" s="9" t="s">
        <v>26</v>
      </c>
      <c r="F146" s="9" t="s">
        <v>26</v>
      </c>
      <c r="G146" s="10" t="s">
        <v>150</v>
      </c>
      <c r="H146" s="10" t="s">
        <v>212</v>
      </c>
      <c r="I146" s="10"/>
      <c r="J146" s="24">
        <v>0</v>
      </c>
      <c r="K146" s="28">
        <v>0</v>
      </c>
      <c r="L146" s="28"/>
      <c r="M146" s="24">
        <f>192446.6048/1000</f>
        <v>192.44660479999999</v>
      </c>
      <c r="N146" s="28">
        <v>0</v>
      </c>
      <c r="O146" s="28"/>
      <c r="P146" s="24">
        <v>0</v>
      </c>
      <c r="Q146" s="28">
        <v>0</v>
      </c>
      <c r="R146" s="28"/>
      <c r="S146" s="24">
        <v>0</v>
      </c>
      <c r="T146" s="28">
        <v>0</v>
      </c>
      <c r="U146" s="28"/>
      <c r="V146" s="9" t="s">
        <v>207</v>
      </c>
      <c r="W146" s="9" t="s">
        <v>213</v>
      </c>
      <c r="X146" s="10" t="s">
        <v>150</v>
      </c>
      <c r="Y146" s="10"/>
    </row>
    <row r="147" spans="1:194" s="7" customFormat="1" x14ac:dyDescent="0.3">
      <c r="A147" s="10" t="s">
        <v>159</v>
      </c>
      <c r="B147" s="9" t="s">
        <v>30</v>
      </c>
      <c r="C147" s="9" t="s">
        <v>29</v>
      </c>
      <c r="D147" s="14" t="s">
        <v>20</v>
      </c>
      <c r="E147" s="9" t="s">
        <v>205</v>
      </c>
      <c r="F147" s="9" t="s">
        <v>205</v>
      </c>
      <c r="G147" s="10"/>
      <c r="H147" s="10" t="s">
        <v>241</v>
      </c>
      <c r="I147" s="10" t="s">
        <v>337</v>
      </c>
      <c r="J147" s="24">
        <v>150.29</v>
      </c>
      <c r="K147" s="28"/>
      <c r="L147" s="28"/>
      <c r="M147" s="24"/>
      <c r="N147" s="28"/>
      <c r="O147" s="28"/>
      <c r="P147" s="24"/>
      <c r="Q147" s="28"/>
      <c r="R147" s="28"/>
      <c r="S147" s="24"/>
      <c r="T147" s="28"/>
      <c r="U147" s="28"/>
      <c r="V147" s="9" t="s">
        <v>207</v>
      </c>
      <c r="W147" s="9" t="s">
        <v>213</v>
      </c>
      <c r="X147" s="10"/>
      <c r="Y147" s="10" t="s">
        <v>243</v>
      </c>
    </row>
    <row r="148" spans="1:194" s="7" customFormat="1" ht="9.6" customHeight="1" x14ac:dyDescent="0.3">
      <c r="A148" s="10" t="s">
        <v>159</v>
      </c>
      <c r="B148" s="9" t="s">
        <v>30</v>
      </c>
      <c r="C148" s="9" t="s">
        <v>29</v>
      </c>
      <c r="D148" s="18" t="s">
        <v>14</v>
      </c>
      <c r="E148" s="9" t="s">
        <v>209</v>
      </c>
      <c r="F148" s="9" t="s">
        <v>209</v>
      </c>
      <c r="G148" s="10"/>
      <c r="H148" s="10" t="s">
        <v>238</v>
      </c>
      <c r="I148" s="10" t="s">
        <v>334</v>
      </c>
      <c r="J148" s="24">
        <v>204.14339999999999</v>
      </c>
      <c r="K148" s="28">
        <v>2.0699999999999998</v>
      </c>
      <c r="L148" s="28"/>
      <c r="M148" s="24"/>
      <c r="N148" s="28"/>
      <c r="O148" s="28"/>
      <c r="P148" s="24"/>
      <c r="Q148" s="28"/>
      <c r="R148" s="28"/>
      <c r="S148" s="24">
        <v>381.38099999999997</v>
      </c>
      <c r="T148" s="28">
        <v>4.37</v>
      </c>
      <c r="U148" s="28"/>
      <c r="V148" s="9" t="s">
        <v>207</v>
      </c>
      <c r="W148" s="9" t="s">
        <v>208</v>
      </c>
      <c r="X148" s="10"/>
      <c r="Y148" s="10" t="s">
        <v>335</v>
      </c>
    </row>
    <row r="149" spans="1:194" s="7" customFormat="1" x14ac:dyDescent="0.3">
      <c r="A149" s="10" t="s">
        <v>159</v>
      </c>
      <c r="B149" s="9" t="s">
        <v>30</v>
      </c>
      <c r="C149" s="9" t="s">
        <v>29</v>
      </c>
      <c r="D149" s="18" t="s">
        <v>14</v>
      </c>
      <c r="E149" s="9" t="s">
        <v>209</v>
      </c>
      <c r="F149" s="9" t="s">
        <v>209</v>
      </c>
      <c r="G149" s="10"/>
      <c r="H149" s="10" t="s">
        <v>271</v>
      </c>
      <c r="I149" s="10" t="s">
        <v>333</v>
      </c>
      <c r="J149" s="24">
        <v>208.22200000000001</v>
      </c>
      <c r="K149" s="28">
        <v>2.2717222605628402</v>
      </c>
      <c r="L149" s="28"/>
      <c r="M149" s="24"/>
      <c r="N149" s="28"/>
      <c r="O149" s="28"/>
      <c r="P149" s="24"/>
      <c r="Q149" s="28"/>
      <c r="R149" s="28"/>
      <c r="S149" s="24"/>
      <c r="T149" s="28"/>
      <c r="U149" s="28"/>
      <c r="V149" s="9" t="s">
        <v>211</v>
      </c>
      <c r="W149" s="9" t="s">
        <v>208</v>
      </c>
      <c r="X149" s="10"/>
      <c r="Y149" s="10" t="s">
        <v>675</v>
      </c>
    </row>
    <row r="150" spans="1:194" s="7" customFormat="1" ht="9.6" customHeight="1" x14ac:dyDescent="0.3">
      <c r="A150" s="10" t="s">
        <v>159</v>
      </c>
      <c r="B150" s="9" t="s">
        <v>30</v>
      </c>
      <c r="C150" s="9" t="s">
        <v>29</v>
      </c>
      <c r="D150" s="14" t="s">
        <v>11</v>
      </c>
      <c r="E150" s="9" t="s">
        <v>26</v>
      </c>
      <c r="F150" s="9" t="s">
        <v>26</v>
      </c>
      <c r="G150" s="10"/>
      <c r="H150" s="10" t="s">
        <v>180</v>
      </c>
      <c r="I150" s="10" t="s">
        <v>336</v>
      </c>
      <c r="J150" s="24">
        <v>136.11500000000001</v>
      </c>
      <c r="K150" s="28"/>
      <c r="L150" s="28"/>
      <c r="M150" s="24"/>
      <c r="N150" s="28"/>
      <c r="O150" s="28"/>
      <c r="P150" s="24">
        <v>136.11500000000001</v>
      </c>
      <c r="Q150" s="28"/>
      <c r="R150" s="28"/>
      <c r="S150" s="24"/>
      <c r="T150" s="28"/>
      <c r="U150" s="28"/>
      <c r="V150" s="9" t="s">
        <v>207</v>
      </c>
      <c r="W150" s="9" t="s">
        <v>213</v>
      </c>
      <c r="X150" s="10"/>
      <c r="Y150" s="10" t="s">
        <v>264</v>
      </c>
    </row>
    <row r="151" spans="1:194" s="7" customFormat="1" x14ac:dyDescent="0.3">
      <c r="A151" s="10" t="s">
        <v>159</v>
      </c>
      <c r="B151" s="9" t="s">
        <v>31</v>
      </c>
      <c r="C151" s="9" t="s">
        <v>29</v>
      </c>
      <c r="D151" s="14" t="s">
        <v>20</v>
      </c>
      <c r="E151" s="9" t="s">
        <v>205</v>
      </c>
      <c r="F151" s="9" t="s">
        <v>205</v>
      </c>
      <c r="G151" s="10"/>
      <c r="H151" s="10" t="s">
        <v>26</v>
      </c>
      <c r="I151" s="10" t="s">
        <v>587</v>
      </c>
      <c r="J151" s="24">
        <v>60.99</v>
      </c>
      <c r="K151" s="28">
        <v>0</v>
      </c>
      <c r="L151" s="28"/>
      <c r="M151" s="24">
        <v>0</v>
      </c>
      <c r="N151" s="28">
        <v>0</v>
      </c>
      <c r="O151" s="28"/>
      <c r="P151" s="24">
        <v>0</v>
      </c>
      <c r="Q151" s="28">
        <v>0</v>
      </c>
      <c r="R151" s="28"/>
      <c r="S151" s="24">
        <v>0</v>
      </c>
      <c r="T151" s="28">
        <v>0</v>
      </c>
      <c r="U151" s="28"/>
      <c r="V151" s="9" t="s">
        <v>207</v>
      </c>
      <c r="W151" s="9" t="s">
        <v>213</v>
      </c>
      <c r="X151" s="10"/>
      <c r="Y151" s="10" t="s">
        <v>585</v>
      </c>
    </row>
    <row r="152" spans="1:194" s="7" customFormat="1" x14ac:dyDescent="0.3">
      <c r="A152" s="10" t="s">
        <v>159</v>
      </c>
      <c r="B152" s="9" t="s">
        <v>31</v>
      </c>
      <c r="C152" s="9" t="s">
        <v>29</v>
      </c>
      <c r="D152" s="18" t="s">
        <v>14</v>
      </c>
      <c r="E152" s="9" t="s">
        <v>209</v>
      </c>
      <c r="F152" s="9" t="s">
        <v>12</v>
      </c>
      <c r="G152" s="10"/>
      <c r="H152" s="10" t="s">
        <v>13</v>
      </c>
      <c r="I152" s="10" t="s">
        <v>584</v>
      </c>
      <c r="J152" s="24">
        <v>193.67011999999997</v>
      </c>
      <c r="K152" s="28">
        <v>2.0739999999999998</v>
      </c>
      <c r="L152" s="28"/>
      <c r="M152" s="24">
        <v>0</v>
      </c>
      <c r="N152" s="28">
        <v>0</v>
      </c>
      <c r="O152" s="28"/>
      <c r="P152" s="24">
        <v>593.14976000000001</v>
      </c>
      <c r="Q152" s="28">
        <v>6.3520000000000003</v>
      </c>
      <c r="R152" s="28"/>
      <c r="S152" s="24">
        <v>1479.04582</v>
      </c>
      <c r="T152" s="28">
        <v>15.839</v>
      </c>
      <c r="U152" s="28"/>
      <c r="V152" s="9" t="s">
        <v>207</v>
      </c>
      <c r="W152" s="9" t="s">
        <v>208</v>
      </c>
      <c r="X152" s="10"/>
      <c r="Y152" s="10" t="s">
        <v>585</v>
      </c>
    </row>
    <row r="153" spans="1:194" s="7" customFormat="1" x14ac:dyDescent="0.3">
      <c r="A153" s="10" t="s">
        <v>58</v>
      </c>
      <c r="B153" s="9" t="s">
        <v>35</v>
      </c>
      <c r="C153" s="9" t="s">
        <v>2</v>
      </c>
      <c r="D153" s="14" t="s">
        <v>11</v>
      </c>
      <c r="E153" s="9" t="s">
        <v>26</v>
      </c>
      <c r="F153" s="9" t="s">
        <v>26</v>
      </c>
      <c r="G153" s="10" t="s">
        <v>150</v>
      </c>
      <c r="H153" s="10" t="s">
        <v>212</v>
      </c>
      <c r="I153" s="10"/>
      <c r="J153" s="24">
        <v>0</v>
      </c>
      <c r="K153" s="28">
        <v>0</v>
      </c>
      <c r="L153" s="28"/>
      <c r="M153" s="24">
        <f>204160.7936/1000</f>
        <v>204.16079360000001</v>
      </c>
      <c r="N153" s="28">
        <v>0</v>
      </c>
      <c r="O153" s="28"/>
      <c r="P153" s="24">
        <v>0</v>
      </c>
      <c r="Q153" s="28">
        <v>0</v>
      </c>
      <c r="R153" s="28"/>
      <c r="S153" s="24">
        <v>0</v>
      </c>
      <c r="T153" s="28">
        <v>0</v>
      </c>
      <c r="U153" s="28"/>
      <c r="V153" s="9" t="s">
        <v>207</v>
      </c>
      <c r="W153" s="9" t="s">
        <v>213</v>
      </c>
      <c r="X153" s="10" t="s">
        <v>150</v>
      </c>
      <c r="Y153" s="10"/>
    </row>
    <row r="154" spans="1:194" s="7" customFormat="1" ht="9.6" customHeight="1" x14ac:dyDescent="0.3">
      <c r="A154" s="10" t="s">
        <v>58</v>
      </c>
      <c r="B154" s="9" t="s">
        <v>35</v>
      </c>
      <c r="C154" s="9" t="s">
        <v>2</v>
      </c>
      <c r="D154" s="9" t="s">
        <v>17</v>
      </c>
      <c r="E154" s="9" t="s">
        <v>205</v>
      </c>
      <c r="F154" s="9" t="s">
        <v>205</v>
      </c>
      <c r="G154" s="10" t="s">
        <v>150</v>
      </c>
      <c r="H154" s="10" t="s">
        <v>206</v>
      </c>
      <c r="I154" s="10"/>
      <c r="J154" s="24">
        <v>0</v>
      </c>
      <c r="K154" s="28">
        <v>0</v>
      </c>
      <c r="L154" s="28"/>
      <c r="M154" s="24">
        <v>1523.8435440000003</v>
      </c>
      <c r="N154" s="28">
        <v>0</v>
      </c>
      <c r="O154" s="28"/>
      <c r="P154" s="24">
        <v>0</v>
      </c>
      <c r="Q154" s="28">
        <v>0</v>
      </c>
      <c r="R154" s="28"/>
      <c r="S154" s="24">
        <v>2285.765316</v>
      </c>
      <c r="T154" s="28">
        <v>0</v>
      </c>
      <c r="U154" s="28"/>
      <c r="V154" s="9" t="s">
        <v>207</v>
      </c>
      <c r="W154" s="9" t="s">
        <v>208</v>
      </c>
      <c r="X154" s="10" t="s">
        <v>150</v>
      </c>
      <c r="Y154" s="10"/>
    </row>
    <row r="155" spans="1:194" s="7" customFormat="1" x14ac:dyDescent="0.3">
      <c r="A155" s="10" t="s">
        <v>58</v>
      </c>
      <c r="B155" s="9" t="s">
        <v>35</v>
      </c>
      <c r="C155" s="9" t="s">
        <v>2</v>
      </c>
      <c r="D155" s="9" t="s">
        <v>17</v>
      </c>
      <c r="E155" s="9" t="s">
        <v>209</v>
      </c>
      <c r="F155" s="9" t="s">
        <v>12</v>
      </c>
      <c r="G155" s="10" t="s">
        <v>150</v>
      </c>
      <c r="H155" s="10" t="s">
        <v>210</v>
      </c>
      <c r="I155" s="10"/>
      <c r="J155" s="24">
        <v>0</v>
      </c>
      <c r="K155" s="28">
        <v>0</v>
      </c>
      <c r="L155" s="28"/>
      <c r="M155" s="24">
        <v>278.2</v>
      </c>
      <c r="N155" s="28">
        <v>2.7425000000000002</v>
      </c>
      <c r="O155" s="28"/>
      <c r="P155" s="24">
        <v>0</v>
      </c>
      <c r="Q155" s="28">
        <v>0</v>
      </c>
      <c r="R155" s="28"/>
      <c r="S155" s="24">
        <v>556.4</v>
      </c>
      <c r="T155" s="28">
        <v>5.4850000000000012</v>
      </c>
      <c r="U155" s="28"/>
      <c r="V155" s="9" t="s">
        <v>211</v>
      </c>
      <c r="W155" s="9" t="s">
        <v>208</v>
      </c>
      <c r="X155" s="10" t="s">
        <v>150</v>
      </c>
      <c r="Y155" s="10" t="s">
        <v>217</v>
      </c>
    </row>
    <row r="156" spans="1:194" s="7" customFormat="1" ht="9.6" customHeight="1" x14ac:dyDescent="0.3">
      <c r="A156" s="10" t="s">
        <v>184</v>
      </c>
      <c r="B156" s="9" t="s">
        <v>30</v>
      </c>
      <c r="C156" s="9" t="s">
        <v>29</v>
      </c>
      <c r="D156" s="14" t="s">
        <v>11</v>
      </c>
      <c r="E156" s="9" t="s">
        <v>26</v>
      </c>
      <c r="F156" s="9" t="s">
        <v>26</v>
      </c>
      <c r="G156" s="10"/>
      <c r="H156" s="10" t="s">
        <v>180</v>
      </c>
      <c r="I156" s="10" t="s">
        <v>338</v>
      </c>
      <c r="J156" s="24">
        <v>166.4</v>
      </c>
      <c r="K156" s="28"/>
      <c r="L156" s="28"/>
      <c r="M156" s="24"/>
      <c r="N156" s="28"/>
      <c r="O156" s="28"/>
      <c r="P156" s="24">
        <v>166.4</v>
      </c>
      <c r="Q156" s="28"/>
      <c r="R156" s="28"/>
      <c r="S156" s="24"/>
      <c r="T156" s="28"/>
      <c r="U156" s="28"/>
      <c r="V156" s="9" t="s">
        <v>207</v>
      </c>
      <c r="W156" s="9" t="s">
        <v>213</v>
      </c>
      <c r="X156" s="10"/>
      <c r="Y156" s="10" t="s">
        <v>339</v>
      </c>
    </row>
    <row r="157" spans="1:194" s="7" customFormat="1" x14ac:dyDescent="0.3">
      <c r="A157" s="10" t="s">
        <v>185</v>
      </c>
      <c r="B157" s="9" t="s">
        <v>35</v>
      </c>
      <c r="C157" s="9" t="s">
        <v>2</v>
      </c>
      <c r="D157" s="9" t="s">
        <v>17</v>
      </c>
      <c r="E157" s="9" t="s">
        <v>209</v>
      </c>
      <c r="F157" s="9" t="s">
        <v>12</v>
      </c>
      <c r="G157" s="10" t="s">
        <v>150</v>
      </c>
      <c r="H157" s="10" t="s">
        <v>210</v>
      </c>
      <c r="I157" s="10"/>
      <c r="J157" s="24">
        <v>0</v>
      </c>
      <c r="K157" s="28">
        <v>0</v>
      </c>
      <c r="L157" s="28"/>
      <c r="M157" s="24">
        <v>0</v>
      </c>
      <c r="N157" s="28">
        <v>0</v>
      </c>
      <c r="O157" s="28"/>
      <c r="P157" s="24">
        <v>0</v>
      </c>
      <c r="Q157" s="28">
        <v>0</v>
      </c>
      <c r="R157" s="28"/>
      <c r="S157" s="24">
        <v>256.69499999999999</v>
      </c>
      <c r="T157" s="28">
        <v>5.2</v>
      </c>
      <c r="U157" s="28"/>
      <c r="V157" s="9" t="s">
        <v>207</v>
      </c>
      <c r="W157" s="9" t="s">
        <v>208</v>
      </c>
      <c r="X157" s="10" t="s">
        <v>150</v>
      </c>
      <c r="Y157" s="10" t="s">
        <v>224</v>
      </c>
    </row>
    <row r="158" spans="1:194" s="7" customFormat="1" x14ac:dyDescent="0.3">
      <c r="A158" s="10" t="s">
        <v>185</v>
      </c>
      <c r="B158" s="9" t="s">
        <v>30</v>
      </c>
      <c r="C158" s="9" t="s">
        <v>2</v>
      </c>
      <c r="D158" s="14" t="s">
        <v>20</v>
      </c>
      <c r="E158" s="9" t="s">
        <v>205</v>
      </c>
      <c r="F158" s="9" t="s">
        <v>205</v>
      </c>
      <c r="G158" s="10"/>
      <c r="H158" s="10" t="s">
        <v>241</v>
      </c>
      <c r="I158" s="10" t="s">
        <v>343</v>
      </c>
      <c r="J158" s="24">
        <v>150.29</v>
      </c>
      <c r="K158" s="28"/>
      <c r="L158" s="28"/>
      <c r="M158" s="24"/>
      <c r="N158" s="28"/>
      <c r="O158" s="28"/>
      <c r="P158" s="24"/>
      <c r="Q158" s="28"/>
      <c r="R158" s="28"/>
      <c r="S158" s="24"/>
      <c r="T158" s="28"/>
      <c r="U158" s="28"/>
      <c r="V158" s="9" t="s">
        <v>207</v>
      </c>
      <c r="W158" s="9" t="s">
        <v>213</v>
      </c>
      <c r="X158" s="10"/>
      <c r="Y158" s="10" t="s">
        <v>676</v>
      </c>
    </row>
    <row r="159" spans="1:194" s="7" customFormat="1" x14ac:dyDescent="0.3">
      <c r="A159" s="10" t="s">
        <v>185</v>
      </c>
      <c r="B159" s="9" t="s">
        <v>30</v>
      </c>
      <c r="C159" s="9" t="s">
        <v>2</v>
      </c>
      <c r="D159" s="18" t="s">
        <v>14</v>
      </c>
      <c r="E159" s="9" t="s">
        <v>209</v>
      </c>
      <c r="F159" s="9" t="s">
        <v>209</v>
      </c>
      <c r="G159" s="10"/>
      <c r="H159" s="10" t="s">
        <v>238</v>
      </c>
      <c r="I159" s="10" t="s">
        <v>341</v>
      </c>
      <c r="J159" s="24"/>
      <c r="K159" s="28"/>
      <c r="L159" s="28"/>
      <c r="M159" s="24"/>
      <c r="N159" s="28"/>
      <c r="O159" s="28"/>
      <c r="P159" s="24"/>
      <c r="Q159" s="28"/>
      <c r="R159" s="28"/>
      <c r="S159" s="24">
        <v>327.7</v>
      </c>
      <c r="T159" s="28"/>
      <c r="U159" s="28"/>
      <c r="V159" s="9" t="s">
        <v>207</v>
      </c>
      <c r="W159" s="9" t="s">
        <v>208</v>
      </c>
      <c r="X159" s="10"/>
      <c r="Y159" s="10" t="s">
        <v>320</v>
      </c>
    </row>
    <row r="160" spans="1:194" s="7" customFormat="1" x14ac:dyDescent="0.3">
      <c r="A160" s="10" t="s">
        <v>185</v>
      </c>
      <c r="B160" s="9" t="s">
        <v>30</v>
      </c>
      <c r="C160" s="9" t="s">
        <v>2</v>
      </c>
      <c r="D160" s="14" t="s">
        <v>11</v>
      </c>
      <c r="E160" s="9" t="s">
        <v>26</v>
      </c>
      <c r="F160" s="9" t="s">
        <v>26</v>
      </c>
      <c r="G160" s="10"/>
      <c r="H160" s="10" t="s">
        <v>180</v>
      </c>
      <c r="I160" s="10" t="s">
        <v>342</v>
      </c>
      <c r="J160" s="24"/>
      <c r="K160" s="28"/>
      <c r="L160" s="28"/>
      <c r="M160" s="24">
        <v>85</v>
      </c>
      <c r="N160" s="28"/>
      <c r="O160" s="28"/>
      <c r="P160" s="24"/>
      <c r="Q160" s="28"/>
      <c r="R160" s="28"/>
      <c r="S160" s="24"/>
      <c r="T160" s="28"/>
      <c r="U160" s="28"/>
      <c r="V160" s="9" t="s">
        <v>207</v>
      </c>
      <c r="W160" s="9" t="s">
        <v>213</v>
      </c>
      <c r="X160" s="10"/>
      <c r="Y160" s="10" t="s">
        <v>245</v>
      </c>
    </row>
    <row r="161" spans="1:194" s="7" customFormat="1" x14ac:dyDescent="0.3">
      <c r="A161" s="10" t="s">
        <v>59</v>
      </c>
      <c r="B161" s="9" t="s">
        <v>30</v>
      </c>
      <c r="C161" s="9" t="s">
        <v>2</v>
      </c>
      <c r="D161" s="14" t="s">
        <v>20</v>
      </c>
      <c r="E161" s="9" t="s">
        <v>205</v>
      </c>
      <c r="F161" s="9" t="s">
        <v>205</v>
      </c>
      <c r="G161" s="10"/>
      <c r="H161" s="10" t="s">
        <v>241</v>
      </c>
      <c r="I161" s="10" t="s">
        <v>347</v>
      </c>
      <c r="J161" s="24">
        <v>113</v>
      </c>
      <c r="K161" s="28"/>
      <c r="L161" s="28"/>
      <c r="M161" s="24"/>
      <c r="N161" s="28"/>
      <c r="O161" s="28"/>
      <c r="P161" s="24"/>
      <c r="Q161" s="28"/>
      <c r="R161" s="28"/>
      <c r="S161" s="24"/>
      <c r="T161" s="28"/>
      <c r="U161" s="28"/>
      <c r="V161" s="9" t="s">
        <v>207</v>
      </c>
      <c r="W161" s="9" t="s">
        <v>213</v>
      </c>
      <c r="X161" s="10"/>
      <c r="Y161" s="10" t="s">
        <v>671</v>
      </c>
    </row>
    <row r="162" spans="1:194" s="7" customFormat="1" x14ac:dyDescent="0.3">
      <c r="A162" s="10" t="s">
        <v>59</v>
      </c>
      <c r="B162" s="9" t="s">
        <v>30</v>
      </c>
      <c r="C162" s="9" t="s">
        <v>2</v>
      </c>
      <c r="D162" s="14" t="s">
        <v>11</v>
      </c>
      <c r="E162" s="9" t="s">
        <v>26</v>
      </c>
      <c r="F162" s="9" t="s">
        <v>26</v>
      </c>
      <c r="G162" s="10"/>
      <c r="H162" s="10" t="s">
        <v>180</v>
      </c>
      <c r="I162" s="10" t="s">
        <v>345</v>
      </c>
      <c r="J162" s="24">
        <v>85</v>
      </c>
      <c r="K162" s="28"/>
      <c r="L162" s="28"/>
      <c r="M162" s="24"/>
      <c r="N162" s="28"/>
      <c r="O162" s="28"/>
      <c r="P162" s="24">
        <v>85</v>
      </c>
      <c r="Q162" s="28"/>
      <c r="R162" s="28"/>
      <c r="S162" s="24"/>
      <c r="T162" s="28"/>
      <c r="U162" s="28"/>
      <c r="V162" s="9" t="s">
        <v>207</v>
      </c>
      <c r="W162" s="9" t="s">
        <v>213</v>
      </c>
      <c r="X162" s="10"/>
      <c r="Y162" s="10" t="s">
        <v>346</v>
      </c>
    </row>
    <row r="163" spans="1:194" s="7" customFormat="1" x14ac:dyDescent="0.3">
      <c r="A163" s="10" t="s">
        <v>60</v>
      </c>
      <c r="B163" s="9" t="s">
        <v>30</v>
      </c>
      <c r="C163" s="9" t="s">
        <v>2</v>
      </c>
      <c r="D163" s="18" t="s">
        <v>14</v>
      </c>
      <c r="E163" s="9" t="s">
        <v>209</v>
      </c>
      <c r="F163" s="9" t="s">
        <v>12</v>
      </c>
      <c r="G163" s="10"/>
      <c r="H163" s="10" t="s">
        <v>271</v>
      </c>
      <c r="I163" s="10" t="s">
        <v>348</v>
      </c>
      <c r="J163" s="24">
        <v>18.588000000000001</v>
      </c>
      <c r="K163" s="28">
        <v>0.01</v>
      </c>
      <c r="L163" s="28"/>
      <c r="M163" s="24"/>
      <c r="N163" s="28"/>
      <c r="O163" s="28"/>
      <c r="P163" s="24"/>
      <c r="Q163" s="28"/>
      <c r="R163" s="28"/>
      <c r="S163" s="24"/>
      <c r="T163" s="28"/>
      <c r="U163" s="28"/>
      <c r="V163" s="9" t="s">
        <v>211</v>
      </c>
      <c r="W163" s="9" t="s">
        <v>208</v>
      </c>
      <c r="X163" s="10"/>
      <c r="Y163" s="10" t="s">
        <v>262</v>
      </c>
    </row>
    <row r="164" spans="1:194" s="7" customFormat="1" x14ac:dyDescent="0.3">
      <c r="A164" s="10" t="s">
        <v>60</v>
      </c>
      <c r="B164" s="9" t="s">
        <v>30</v>
      </c>
      <c r="C164" s="9" t="s">
        <v>2</v>
      </c>
      <c r="D164" s="14" t="s">
        <v>20</v>
      </c>
      <c r="E164" s="9" t="s">
        <v>209</v>
      </c>
      <c r="F164" s="9" t="s">
        <v>209</v>
      </c>
      <c r="G164" s="10"/>
      <c r="H164" s="10" t="s">
        <v>310</v>
      </c>
      <c r="I164" s="10" t="s">
        <v>349</v>
      </c>
      <c r="J164" s="24">
        <v>33.9</v>
      </c>
      <c r="K164" s="28"/>
      <c r="L164" s="28"/>
      <c r="M164" s="24"/>
      <c r="N164" s="28"/>
      <c r="O164" s="28"/>
      <c r="P164" s="24"/>
      <c r="Q164" s="28"/>
      <c r="R164" s="28"/>
      <c r="S164" s="24"/>
      <c r="T164" s="28"/>
      <c r="U164" s="28"/>
      <c r="V164" s="9" t="s">
        <v>207</v>
      </c>
      <c r="W164" s="9" t="s">
        <v>213</v>
      </c>
      <c r="X164" s="10"/>
      <c r="Y164" s="10" t="s">
        <v>350</v>
      </c>
    </row>
    <row r="165" spans="1:194" s="7" customFormat="1" x14ac:dyDescent="0.3">
      <c r="A165" s="10" t="s">
        <v>60</v>
      </c>
      <c r="B165" s="9" t="s">
        <v>30</v>
      </c>
      <c r="C165" s="9" t="s">
        <v>2</v>
      </c>
      <c r="D165" s="18" t="s">
        <v>14</v>
      </c>
      <c r="E165" s="9" t="s">
        <v>209</v>
      </c>
      <c r="F165" s="9" t="s">
        <v>12</v>
      </c>
      <c r="G165" s="10"/>
      <c r="H165" s="10" t="s">
        <v>238</v>
      </c>
      <c r="I165" s="10" t="s">
        <v>351</v>
      </c>
      <c r="J165" s="24"/>
      <c r="K165" s="28"/>
      <c r="L165" s="28"/>
      <c r="M165" s="24">
        <v>78.647999999999982</v>
      </c>
      <c r="N165" s="28">
        <v>9.6000000000000002E-2</v>
      </c>
      <c r="O165" s="28"/>
      <c r="P165" s="24"/>
      <c r="Q165" s="28"/>
      <c r="R165" s="28"/>
      <c r="S165" s="24">
        <v>183.512</v>
      </c>
      <c r="T165" s="28">
        <v>0.224</v>
      </c>
      <c r="U165" s="28"/>
      <c r="V165" s="9" t="s">
        <v>207</v>
      </c>
      <c r="W165" s="9" t="s">
        <v>208</v>
      </c>
      <c r="X165" s="10"/>
      <c r="Y165" s="10" t="s">
        <v>352</v>
      </c>
    </row>
    <row r="166" spans="1:194" s="7" customFormat="1" x14ac:dyDescent="0.3">
      <c r="A166" s="10" t="s">
        <v>60</v>
      </c>
      <c r="B166" s="9" t="s">
        <v>30</v>
      </c>
      <c r="C166" s="9" t="s">
        <v>2</v>
      </c>
      <c r="D166" s="14" t="s">
        <v>11</v>
      </c>
      <c r="E166" s="9" t="s">
        <v>26</v>
      </c>
      <c r="F166" s="9" t="s">
        <v>26</v>
      </c>
      <c r="G166" s="10"/>
      <c r="H166" s="10" t="s">
        <v>180</v>
      </c>
      <c r="I166" s="10" t="s">
        <v>353</v>
      </c>
      <c r="J166" s="24"/>
      <c r="K166" s="28"/>
      <c r="L166" s="28"/>
      <c r="M166" s="24">
        <v>85</v>
      </c>
      <c r="N166" s="28"/>
      <c r="O166" s="28"/>
      <c r="P166" s="24"/>
      <c r="Q166" s="28"/>
      <c r="R166" s="28"/>
      <c r="S166" s="24"/>
      <c r="T166" s="28"/>
      <c r="U166" s="28"/>
      <c r="V166" s="9" t="s">
        <v>207</v>
      </c>
      <c r="W166" s="9" t="s">
        <v>213</v>
      </c>
      <c r="X166" s="10"/>
      <c r="Y166" s="10" t="s">
        <v>677</v>
      </c>
    </row>
    <row r="167" spans="1:194" x14ac:dyDescent="0.3">
      <c r="A167" s="10" t="s">
        <v>186</v>
      </c>
      <c r="B167" s="9" t="s">
        <v>35</v>
      </c>
      <c r="C167" s="9" t="s">
        <v>29</v>
      </c>
      <c r="D167" s="9" t="s">
        <v>17</v>
      </c>
      <c r="E167" s="9" t="s">
        <v>205</v>
      </c>
      <c r="F167" s="9" t="s">
        <v>205</v>
      </c>
      <c r="G167" s="10" t="s">
        <v>150</v>
      </c>
      <c r="H167" s="10" t="s">
        <v>206</v>
      </c>
      <c r="I167" s="10"/>
      <c r="J167" s="24">
        <v>0</v>
      </c>
      <c r="K167" s="28">
        <v>0</v>
      </c>
      <c r="L167" s="28"/>
      <c r="M167" s="24">
        <v>718.72445700000003</v>
      </c>
      <c r="N167" s="28">
        <v>0</v>
      </c>
      <c r="O167" s="28"/>
      <c r="P167" s="24">
        <v>0</v>
      </c>
      <c r="Q167" s="28">
        <v>0</v>
      </c>
      <c r="R167" s="28"/>
      <c r="S167" s="24">
        <v>0</v>
      </c>
      <c r="T167" s="28">
        <v>0</v>
      </c>
      <c r="U167" s="28"/>
      <c r="V167" s="9" t="s">
        <v>207</v>
      </c>
      <c r="W167" s="9" t="s">
        <v>208</v>
      </c>
      <c r="X167" s="10" t="s">
        <v>150</v>
      </c>
      <c r="Y167" s="10"/>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8"/>
      <c r="FV167" s="3"/>
      <c r="FW167" s="3"/>
      <c r="FX167" s="3"/>
      <c r="FY167" s="3"/>
      <c r="FZ167" s="3"/>
      <c r="GA167" s="3"/>
      <c r="GB167" s="3"/>
      <c r="GC167" s="3"/>
      <c r="GD167" s="3"/>
      <c r="GE167" s="3"/>
      <c r="GF167" s="3"/>
      <c r="GG167" s="3"/>
      <c r="GH167" s="3"/>
      <c r="GI167" s="3"/>
      <c r="GJ167" s="3"/>
      <c r="GK167" s="3"/>
      <c r="GL167" s="3"/>
    </row>
    <row r="168" spans="1:194" x14ac:dyDescent="0.3">
      <c r="A168" s="10" t="s">
        <v>186</v>
      </c>
      <c r="B168" s="9" t="s">
        <v>35</v>
      </c>
      <c r="C168" s="9" t="s">
        <v>29</v>
      </c>
      <c r="D168" s="9" t="s">
        <v>17</v>
      </c>
      <c r="E168" s="9" t="s">
        <v>209</v>
      </c>
      <c r="F168" s="9" t="s">
        <v>12</v>
      </c>
      <c r="G168" s="10" t="s">
        <v>150</v>
      </c>
      <c r="H168" s="10" t="s">
        <v>219</v>
      </c>
      <c r="I168" s="10"/>
      <c r="J168" s="24">
        <v>0</v>
      </c>
      <c r="K168" s="28">
        <v>0</v>
      </c>
      <c r="L168" s="28"/>
      <c r="M168" s="24">
        <v>1032.345</v>
      </c>
      <c r="N168" s="28">
        <v>10.118231650011897</v>
      </c>
      <c r="O168" s="28"/>
      <c r="P168" s="24">
        <v>0</v>
      </c>
      <c r="Q168" s="28">
        <v>0</v>
      </c>
      <c r="R168" s="28"/>
      <c r="S168" s="24">
        <v>903.30100000000004</v>
      </c>
      <c r="T168" s="28">
        <v>8.8534526937604099</v>
      </c>
      <c r="U168" s="28"/>
      <c r="V168" s="9" t="s">
        <v>211</v>
      </c>
      <c r="W168" s="9" t="s">
        <v>208</v>
      </c>
      <c r="X168" s="10" t="s">
        <v>150</v>
      </c>
      <c r="Y168" s="10"/>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8"/>
      <c r="FV168" s="3"/>
      <c r="FW168" s="3"/>
      <c r="FX168" s="3"/>
      <c r="FY168" s="3"/>
      <c r="FZ168" s="3"/>
      <c r="GA168" s="3"/>
      <c r="GB168" s="3"/>
      <c r="GC168" s="3"/>
      <c r="GD168" s="3"/>
      <c r="GE168" s="3"/>
      <c r="GF168" s="3"/>
      <c r="GG168" s="3"/>
      <c r="GH168" s="3"/>
      <c r="GI168" s="3"/>
      <c r="GJ168" s="3"/>
      <c r="GK168" s="3"/>
      <c r="GL168" s="3"/>
    </row>
    <row r="169" spans="1:194" x14ac:dyDescent="0.3">
      <c r="A169" s="10" t="s">
        <v>186</v>
      </c>
      <c r="B169" s="9" t="s">
        <v>30</v>
      </c>
      <c r="C169" s="9" t="s">
        <v>29</v>
      </c>
      <c r="D169" s="18" t="s">
        <v>14</v>
      </c>
      <c r="E169" s="9" t="s">
        <v>209</v>
      </c>
      <c r="F169" s="9" t="s">
        <v>12</v>
      </c>
      <c r="G169" s="10"/>
      <c r="H169" s="10" t="s">
        <v>354</v>
      </c>
      <c r="I169" s="10" t="s">
        <v>355</v>
      </c>
      <c r="J169" s="24"/>
      <c r="K169" s="28"/>
      <c r="L169" s="28"/>
      <c r="M169" s="24">
        <v>125.611</v>
      </c>
      <c r="N169" s="28">
        <v>1.1657683499881037</v>
      </c>
      <c r="O169" s="28"/>
      <c r="P169" s="24"/>
      <c r="Q169" s="28"/>
      <c r="R169" s="28"/>
      <c r="S169" s="24">
        <v>109.91</v>
      </c>
      <c r="T169" s="28">
        <v>1.0200473062395909</v>
      </c>
      <c r="U169" s="28"/>
      <c r="V169" s="9" t="s">
        <v>211</v>
      </c>
      <c r="W169" s="9" t="s">
        <v>208</v>
      </c>
      <c r="X169" s="10"/>
      <c r="Y169" s="10" t="s">
        <v>240</v>
      </c>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8"/>
      <c r="FV169" s="3"/>
      <c r="FW169" s="3"/>
      <c r="FX169" s="3"/>
      <c r="FY169" s="3"/>
      <c r="FZ169" s="3"/>
      <c r="GA169" s="3"/>
      <c r="GB169" s="3"/>
      <c r="GC169" s="3"/>
      <c r="GD169" s="3"/>
      <c r="GE169" s="3"/>
      <c r="GF169" s="3"/>
      <c r="GG169" s="3"/>
      <c r="GH169" s="3"/>
      <c r="GI169" s="3"/>
      <c r="GJ169" s="3"/>
      <c r="GK169" s="3"/>
      <c r="GL169" s="3"/>
    </row>
    <row r="170" spans="1:194" x14ac:dyDescent="0.3">
      <c r="A170" s="10" t="s">
        <v>186</v>
      </c>
      <c r="B170" s="9" t="s">
        <v>30</v>
      </c>
      <c r="C170" s="9" t="s">
        <v>29</v>
      </c>
      <c r="D170" s="14" t="s">
        <v>11</v>
      </c>
      <c r="E170" s="9" t="s">
        <v>26</v>
      </c>
      <c r="F170" s="9" t="s">
        <v>26</v>
      </c>
      <c r="G170" s="10"/>
      <c r="H170" s="10" t="s">
        <v>180</v>
      </c>
      <c r="I170" s="10" t="s">
        <v>356</v>
      </c>
      <c r="J170" s="24">
        <v>171.946</v>
      </c>
      <c r="K170" s="28"/>
      <c r="L170" s="28"/>
      <c r="M170" s="24"/>
      <c r="N170" s="28"/>
      <c r="O170" s="28"/>
      <c r="P170" s="24">
        <v>171.946</v>
      </c>
      <c r="Q170" s="28"/>
      <c r="R170" s="28"/>
      <c r="S170" s="24"/>
      <c r="T170" s="28"/>
      <c r="U170" s="28"/>
      <c r="V170" s="9" t="s">
        <v>207</v>
      </c>
      <c r="W170" s="9" t="s">
        <v>213</v>
      </c>
      <c r="X170" s="10"/>
      <c r="Y170" s="10" t="s">
        <v>267</v>
      </c>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c r="ED170" s="7"/>
      <c r="EE170" s="7"/>
      <c r="EF170" s="7"/>
      <c r="EG170" s="7"/>
      <c r="EH170" s="7"/>
      <c r="EI170" s="7"/>
      <c r="EJ170" s="7"/>
      <c r="EK170" s="7"/>
      <c r="EL170" s="7"/>
      <c r="EM170" s="7"/>
      <c r="EN170" s="7"/>
      <c r="EO170" s="7"/>
      <c r="EP170" s="7"/>
      <c r="EQ170" s="7"/>
      <c r="ER170" s="7"/>
      <c r="ES170" s="7"/>
      <c r="ET170" s="7"/>
      <c r="EU170" s="7"/>
      <c r="EV170" s="7"/>
      <c r="EW170" s="7"/>
      <c r="EX170" s="7"/>
      <c r="EY170" s="7"/>
      <c r="EZ170" s="7"/>
      <c r="FA170" s="7"/>
      <c r="FB170" s="7"/>
      <c r="FC170" s="7"/>
      <c r="FD170" s="7"/>
      <c r="FE170" s="7"/>
      <c r="FF170" s="7"/>
      <c r="FG170" s="7"/>
      <c r="FH170" s="7"/>
      <c r="FI170" s="7"/>
      <c r="FJ170" s="7"/>
      <c r="FK170" s="7"/>
      <c r="FL170" s="7"/>
      <c r="FM170" s="7"/>
      <c r="FN170" s="7"/>
      <c r="FO170" s="7"/>
      <c r="FP170" s="7"/>
      <c r="FQ170" s="7"/>
      <c r="FR170" s="7"/>
      <c r="FS170" s="7"/>
      <c r="FT170" s="7"/>
      <c r="FU170" s="8"/>
      <c r="FV170" s="3"/>
      <c r="FW170" s="3"/>
      <c r="FX170" s="3"/>
      <c r="FY170" s="3"/>
      <c r="FZ170" s="3"/>
      <c r="GA170" s="3"/>
      <c r="GB170" s="3"/>
      <c r="GC170" s="3"/>
      <c r="GD170" s="3"/>
      <c r="GE170" s="3"/>
      <c r="GF170" s="3"/>
      <c r="GG170" s="3"/>
      <c r="GH170" s="3"/>
      <c r="GI170" s="3"/>
      <c r="GJ170" s="3"/>
      <c r="GK170" s="3"/>
      <c r="GL170" s="3"/>
    </row>
    <row r="171" spans="1:194" ht="9.6" customHeight="1" x14ac:dyDescent="0.3">
      <c r="A171" s="10" t="s">
        <v>61</v>
      </c>
      <c r="B171" s="9" t="s">
        <v>31</v>
      </c>
      <c r="C171" s="9" t="s">
        <v>2</v>
      </c>
      <c r="D171" s="18" t="s">
        <v>14</v>
      </c>
      <c r="E171" s="9" t="s">
        <v>209</v>
      </c>
      <c r="F171" s="9" t="s">
        <v>12</v>
      </c>
      <c r="G171" s="10"/>
      <c r="H171" s="10" t="s">
        <v>13</v>
      </c>
      <c r="I171" s="10" t="s">
        <v>584</v>
      </c>
      <c r="J171" s="24">
        <v>0</v>
      </c>
      <c r="K171" s="28">
        <v>0</v>
      </c>
      <c r="L171" s="28"/>
      <c r="M171" s="24">
        <v>0</v>
      </c>
      <c r="N171" s="28">
        <v>0</v>
      </c>
      <c r="O171" s="28"/>
      <c r="P171" s="24">
        <v>435.75700000000001</v>
      </c>
      <c r="Q171" s="28">
        <v>5.3116538461538463</v>
      </c>
      <c r="R171" s="28"/>
      <c r="S171" s="24">
        <v>502.9</v>
      </c>
      <c r="T171" s="28">
        <v>6.1300854700854703</v>
      </c>
      <c r="U171" s="28"/>
      <c r="V171" s="9" t="s">
        <v>211</v>
      </c>
      <c r="W171" s="9" t="s">
        <v>208</v>
      </c>
      <c r="X171" s="10"/>
      <c r="Y171" s="10" t="s">
        <v>589</v>
      </c>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c r="ED171" s="7"/>
      <c r="EE171" s="7"/>
      <c r="EF171" s="7"/>
      <c r="EG171" s="7"/>
      <c r="EH171" s="7"/>
      <c r="EI171" s="7"/>
      <c r="EJ171" s="7"/>
      <c r="EK171" s="7"/>
      <c r="EL171" s="7"/>
      <c r="EM171" s="7"/>
      <c r="EN171" s="7"/>
      <c r="EO171" s="7"/>
      <c r="EP171" s="7"/>
      <c r="EQ171" s="7"/>
      <c r="ER171" s="7"/>
      <c r="ES171" s="7"/>
      <c r="ET171" s="7"/>
      <c r="EU171" s="7"/>
      <c r="EV171" s="7"/>
      <c r="EW171" s="7"/>
      <c r="EX171" s="7"/>
      <c r="EY171" s="7"/>
      <c r="EZ171" s="7"/>
      <c r="FA171" s="7"/>
      <c r="FB171" s="7"/>
      <c r="FC171" s="7"/>
      <c r="FD171" s="7"/>
      <c r="FE171" s="7"/>
      <c r="FF171" s="7"/>
      <c r="FG171" s="7"/>
      <c r="FH171" s="7"/>
      <c r="FI171" s="7"/>
      <c r="FJ171" s="7"/>
      <c r="FK171" s="7"/>
      <c r="FL171" s="7"/>
      <c r="FM171" s="7"/>
      <c r="FN171" s="7"/>
      <c r="FO171" s="7"/>
      <c r="FP171" s="7"/>
      <c r="FQ171" s="7"/>
      <c r="FR171" s="7"/>
      <c r="FS171" s="7"/>
      <c r="FT171" s="7"/>
      <c r="FU171" s="8"/>
      <c r="FV171" s="3"/>
      <c r="FW171" s="3"/>
      <c r="FX171" s="3"/>
      <c r="FY171" s="3"/>
      <c r="FZ171" s="3"/>
      <c r="GA171" s="3"/>
      <c r="GB171" s="3"/>
      <c r="GC171" s="3"/>
      <c r="GD171" s="3"/>
      <c r="GE171" s="3"/>
      <c r="GF171" s="3"/>
      <c r="GG171" s="3"/>
      <c r="GH171" s="3"/>
      <c r="GI171" s="3"/>
      <c r="GJ171" s="3"/>
      <c r="GK171" s="3"/>
      <c r="GL171" s="3"/>
    </row>
    <row r="172" spans="1:194" x14ac:dyDescent="0.3">
      <c r="A172" s="10" t="s">
        <v>61</v>
      </c>
      <c r="B172" s="9" t="s">
        <v>31</v>
      </c>
      <c r="C172" s="9" t="s">
        <v>2</v>
      </c>
      <c r="D172" s="14" t="s">
        <v>11</v>
      </c>
      <c r="E172" s="9" t="s">
        <v>26</v>
      </c>
      <c r="F172" s="9" t="s">
        <v>26</v>
      </c>
      <c r="G172" s="10"/>
      <c r="H172" s="10" t="s">
        <v>26</v>
      </c>
      <c r="I172" s="10" t="s">
        <v>595</v>
      </c>
      <c r="J172" s="24">
        <v>0</v>
      </c>
      <c r="K172" s="28">
        <v>0</v>
      </c>
      <c r="L172" s="28"/>
      <c r="M172" s="24">
        <v>242.14599999999999</v>
      </c>
      <c r="N172" s="28">
        <v>0</v>
      </c>
      <c r="O172" s="28"/>
      <c r="P172" s="24">
        <v>0</v>
      </c>
      <c r="Q172" s="28">
        <v>0</v>
      </c>
      <c r="R172" s="28"/>
      <c r="S172" s="24">
        <v>0</v>
      </c>
      <c r="T172" s="28">
        <v>0</v>
      </c>
      <c r="U172" s="28"/>
      <c r="V172" s="9" t="s">
        <v>207</v>
      </c>
      <c r="W172" s="9" t="s">
        <v>213</v>
      </c>
      <c r="X172" s="10"/>
      <c r="Y172" s="10"/>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c r="ED172" s="7"/>
      <c r="EE172" s="7"/>
      <c r="EF172" s="7"/>
      <c r="EG172" s="7"/>
      <c r="EH172" s="7"/>
      <c r="EI172" s="7"/>
      <c r="EJ172" s="7"/>
      <c r="EK172" s="7"/>
      <c r="EL172" s="7"/>
      <c r="EM172" s="7"/>
      <c r="EN172" s="7"/>
      <c r="EO172" s="7"/>
      <c r="EP172" s="7"/>
      <c r="EQ172" s="7"/>
      <c r="ER172" s="7"/>
      <c r="ES172" s="7"/>
      <c r="ET172" s="7"/>
      <c r="EU172" s="7"/>
      <c r="EV172" s="7"/>
      <c r="EW172" s="7"/>
      <c r="EX172" s="7"/>
      <c r="EY172" s="7"/>
      <c r="EZ172" s="7"/>
      <c r="FA172" s="7"/>
      <c r="FB172" s="7"/>
      <c r="FC172" s="7"/>
      <c r="FD172" s="7"/>
      <c r="FE172" s="7"/>
      <c r="FF172" s="7"/>
      <c r="FG172" s="7"/>
      <c r="FH172" s="7"/>
      <c r="FI172" s="7"/>
      <c r="FJ172" s="7"/>
      <c r="FK172" s="7"/>
      <c r="FL172" s="7"/>
      <c r="FM172" s="7"/>
      <c r="FN172" s="7"/>
      <c r="FO172" s="7"/>
      <c r="FP172" s="7"/>
      <c r="FQ172" s="7"/>
      <c r="FR172" s="7"/>
      <c r="FS172" s="7"/>
      <c r="FT172" s="7"/>
      <c r="FU172" s="8"/>
      <c r="FV172" s="3"/>
      <c r="FW172" s="3"/>
      <c r="FX172" s="3"/>
      <c r="FY172" s="3"/>
      <c r="FZ172" s="3"/>
      <c r="GA172" s="3"/>
      <c r="GB172" s="3"/>
      <c r="GC172" s="3"/>
      <c r="GD172" s="3"/>
      <c r="GE172" s="3"/>
      <c r="GF172" s="3"/>
      <c r="GG172" s="3"/>
      <c r="GH172" s="3"/>
      <c r="GI172" s="3"/>
      <c r="GJ172" s="3"/>
      <c r="GK172" s="3"/>
      <c r="GL172" s="3"/>
    </row>
    <row r="173" spans="1:194" x14ac:dyDescent="0.3">
      <c r="A173" s="10" t="s">
        <v>62</v>
      </c>
      <c r="B173" s="9" t="s">
        <v>35</v>
      </c>
      <c r="C173" s="9" t="s">
        <v>29</v>
      </c>
      <c r="D173" s="14" t="s">
        <v>20</v>
      </c>
      <c r="E173" s="9" t="s">
        <v>205</v>
      </c>
      <c r="F173" s="9" t="s">
        <v>205</v>
      </c>
      <c r="G173" s="10" t="s">
        <v>150</v>
      </c>
      <c r="H173" s="10" t="s">
        <v>215</v>
      </c>
      <c r="I173" s="10"/>
      <c r="J173" s="24">
        <v>66</v>
      </c>
      <c r="K173" s="28">
        <v>0</v>
      </c>
      <c r="L173" s="28"/>
      <c r="M173" s="24">
        <v>0</v>
      </c>
      <c r="N173" s="28">
        <v>0</v>
      </c>
      <c r="O173" s="28"/>
      <c r="P173" s="24">
        <v>0</v>
      </c>
      <c r="Q173" s="28">
        <v>0</v>
      </c>
      <c r="R173" s="28"/>
      <c r="S173" s="24">
        <v>0</v>
      </c>
      <c r="T173" s="28">
        <v>0</v>
      </c>
      <c r="U173" s="28"/>
      <c r="V173" s="9" t="s">
        <v>207</v>
      </c>
      <c r="W173" s="9" t="s">
        <v>213</v>
      </c>
      <c r="X173" s="10" t="s">
        <v>150</v>
      </c>
      <c r="Y173" s="10" t="s">
        <v>663</v>
      </c>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c r="ED173" s="7"/>
      <c r="EE173" s="7"/>
      <c r="EF173" s="7"/>
      <c r="EG173" s="7"/>
      <c r="EH173" s="7"/>
      <c r="EI173" s="7"/>
      <c r="EJ173" s="7"/>
      <c r="EK173" s="7"/>
      <c r="EL173" s="7"/>
      <c r="EM173" s="7"/>
      <c r="EN173" s="7"/>
      <c r="EO173" s="7"/>
      <c r="EP173" s="7"/>
      <c r="EQ173" s="7"/>
      <c r="ER173" s="7"/>
      <c r="ES173" s="7"/>
      <c r="ET173" s="7"/>
      <c r="EU173" s="7"/>
      <c r="EV173" s="7"/>
      <c r="EW173" s="7"/>
      <c r="EX173" s="7"/>
      <c r="EY173" s="7"/>
      <c r="EZ173" s="7"/>
      <c r="FA173" s="7"/>
      <c r="FB173" s="7"/>
      <c r="FC173" s="7"/>
      <c r="FD173" s="7"/>
      <c r="FE173" s="7"/>
      <c r="FF173" s="7"/>
      <c r="FG173" s="7"/>
      <c r="FH173" s="7"/>
      <c r="FI173" s="7"/>
      <c r="FJ173" s="7"/>
      <c r="FK173" s="7"/>
      <c r="FL173" s="7"/>
      <c r="FM173" s="7"/>
      <c r="FN173" s="7"/>
      <c r="FO173" s="7"/>
      <c r="FP173" s="7"/>
      <c r="FQ173" s="7"/>
      <c r="FR173" s="7"/>
      <c r="FS173" s="7"/>
      <c r="FT173" s="7"/>
      <c r="FU173" s="8"/>
      <c r="FV173" s="3"/>
      <c r="FW173" s="3"/>
      <c r="FX173" s="3"/>
      <c r="FY173" s="3"/>
      <c r="FZ173" s="3"/>
      <c r="GA173" s="3"/>
      <c r="GB173" s="3"/>
      <c r="GC173" s="3"/>
      <c r="GD173" s="3"/>
      <c r="GE173" s="3"/>
      <c r="GF173" s="3"/>
      <c r="GG173" s="3"/>
      <c r="GH173" s="3"/>
      <c r="GI173" s="3"/>
      <c r="GJ173" s="3"/>
      <c r="GK173" s="3"/>
      <c r="GL173" s="3"/>
    </row>
    <row r="174" spans="1:194" x14ac:dyDescent="0.3">
      <c r="A174" s="10" t="s">
        <v>62</v>
      </c>
      <c r="B174" s="9" t="s">
        <v>30</v>
      </c>
      <c r="C174" s="9" t="s">
        <v>29</v>
      </c>
      <c r="D174" s="14" t="s">
        <v>20</v>
      </c>
      <c r="E174" s="9" t="s">
        <v>205</v>
      </c>
      <c r="F174" s="9" t="s">
        <v>205</v>
      </c>
      <c r="G174" s="10"/>
      <c r="H174" s="10" t="s">
        <v>241</v>
      </c>
      <c r="I174" s="10" t="s">
        <v>358</v>
      </c>
      <c r="J174" s="24">
        <v>49.72</v>
      </c>
      <c r="K174" s="28"/>
      <c r="L174" s="28"/>
      <c r="M174" s="24"/>
      <c r="N174" s="28"/>
      <c r="O174" s="28"/>
      <c r="P174" s="24"/>
      <c r="Q174" s="28"/>
      <c r="R174" s="28"/>
      <c r="S174" s="24"/>
      <c r="T174" s="28"/>
      <c r="U174" s="28"/>
      <c r="V174" s="9" t="s">
        <v>207</v>
      </c>
      <c r="W174" s="9" t="s">
        <v>213</v>
      </c>
      <c r="X174" s="10"/>
      <c r="Y174" s="10" t="s">
        <v>340</v>
      </c>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7"/>
      <c r="EY174" s="7"/>
      <c r="EZ174" s="7"/>
      <c r="FA174" s="7"/>
      <c r="FB174" s="7"/>
      <c r="FC174" s="7"/>
      <c r="FD174" s="7"/>
      <c r="FE174" s="7"/>
      <c r="FF174" s="7"/>
      <c r="FG174" s="7"/>
      <c r="FH174" s="7"/>
      <c r="FI174" s="7"/>
      <c r="FJ174" s="7"/>
      <c r="FK174" s="7"/>
      <c r="FL174" s="7"/>
      <c r="FM174" s="7"/>
      <c r="FN174" s="7"/>
      <c r="FO174" s="7"/>
      <c r="FP174" s="7"/>
      <c r="FQ174" s="7"/>
      <c r="FR174" s="7"/>
      <c r="FS174" s="7"/>
      <c r="FT174" s="7"/>
      <c r="FU174" s="8"/>
      <c r="FV174" s="3"/>
      <c r="FW174" s="3"/>
      <c r="FX174" s="3"/>
      <c r="FY174" s="3"/>
      <c r="FZ174" s="3"/>
      <c r="GA174" s="3"/>
      <c r="GB174" s="3"/>
      <c r="GC174" s="3"/>
      <c r="GD174" s="3"/>
      <c r="GE174" s="3"/>
      <c r="GF174" s="3"/>
      <c r="GG174" s="3"/>
      <c r="GH174" s="3"/>
      <c r="GI174" s="3"/>
      <c r="GJ174" s="3"/>
      <c r="GK174" s="3"/>
      <c r="GL174" s="3"/>
    </row>
    <row r="175" spans="1:194" x14ac:dyDescent="0.3">
      <c r="A175" s="10" t="s">
        <v>62</v>
      </c>
      <c r="B175" s="9" t="s">
        <v>30</v>
      </c>
      <c r="C175" s="9" t="s">
        <v>29</v>
      </c>
      <c r="D175" s="18" t="s">
        <v>14</v>
      </c>
      <c r="E175" s="9" t="s">
        <v>209</v>
      </c>
      <c r="F175" s="9" t="s">
        <v>209</v>
      </c>
      <c r="G175" s="10"/>
      <c r="H175" s="10" t="s">
        <v>253</v>
      </c>
      <c r="I175" s="10" t="s">
        <v>357</v>
      </c>
      <c r="J175" s="24"/>
      <c r="K175" s="28"/>
      <c r="L175" s="28"/>
      <c r="M175" s="24">
        <v>201.506</v>
      </c>
      <c r="N175" s="28">
        <v>1.7473127739130698</v>
      </c>
      <c r="O175" s="28"/>
      <c r="P175" s="24"/>
      <c r="Q175" s="28"/>
      <c r="R175" s="28"/>
      <c r="S175" s="24">
        <v>118.105</v>
      </c>
      <c r="T175" s="28">
        <v>1.0241194313768269</v>
      </c>
      <c r="U175" s="28"/>
      <c r="V175" s="9" t="s">
        <v>211</v>
      </c>
      <c r="W175" s="9" t="s">
        <v>208</v>
      </c>
      <c r="X175" s="10"/>
      <c r="Y175" s="10" t="s">
        <v>668</v>
      </c>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c r="ED175" s="7"/>
      <c r="EE175" s="7"/>
      <c r="EF175" s="7"/>
      <c r="EG175" s="7"/>
      <c r="EH175" s="7"/>
      <c r="EI175" s="7"/>
      <c r="EJ175" s="7"/>
      <c r="EK175" s="7"/>
      <c r="EL175" s="7"/>
      <c r="EM175" s="7"/>
      <c r="EN175" s="7"/>
      <c r="EO175" s="7"/>
      <c r="EP175" s="7"/>
      <c r="EQ175" s="7"/>
      <c r="ER175" s="7"/>
      <c r="ES175" s="7"/>
      <c r="ET175" s="7"/>
      <c r="EU175" s="7"/>
      <c r="EV175" s="7"/>
      <c r="EW175" s="7"/>
      <c r="EX175" s="7"/>
      <c r="EY175" s="7"/>
      <c r="EZ175" s="7"/>
      <c r="FA175" s="7"/>
      <c r="FB175" s="7"/>
      <c r="FC175" s="7"/>
      <c r="FD175" s="7"/>
      <c r="FE175" s="7"/>
      <c r="FF175" s="7"/>
      <c r="FG175" s="7"/>
      <c r="FH175" s="7"/>
      <c r="FI175" s="7"/>
      <c r="FJ175" s="7"/>
      <c r="FK175" s="7"/>
      <c r="FL175" s="7"/>
      <c r="FM175" s="7"/>
      <c r="FN175" s="7"/>
      <c r="FO175" s="7"/>
      <c r="FP175" s="7"/>
      <c r="FQ175" s="7"/>
      <c r="FR175" s="7"/>
      <c r="FS175" s="7"/>
      <c r="FT175" s="7"/>
      <c r="FU175" s="8"/>
      <c r="FV175" s="3"/>
      <c r="FW175" s="3"/>
      <c r="FX175" s="3"/>
      <c r="FY175" s="3"/>
      <c r="FZ175" s="3"/>
      <c r="GA175" s="3"/>
      <c r="GB175" s="3"/>
      <c r="GC175" s="3"/>
      <c r="GD175" s="3"/>
      <c r="GE175" s="3"/>
      <c r="GF175" s="3"/>
      <c r="GG175" s="3"/>
      <c r="GH175" s="3"/>
      <c r="GI175" s="3"/>
      <c r="GJ175" s="3"/>
      <c r="GK175" s="3"/>
      <c r="GL175" s="3"/>
    </row>
    <row r="176" spans="1:194" s="7" customFormat="1" x14ac:dyDescent="0.3">
      <c r="A176" s="10" t="s">
        <v>62</v>
      </c>
      <c r="B176" s="9" t="s">
        <v>31</v>
      </c>
      <c r="C176" s="9" t="s">
        <v>29</v>
      </c>
      <c r="D176" s="14" t="s">
        <v>20</v>
      </c>
      <c r="E176" s="9" t="s">
        <v>205</v>
      </c>
      <c r="F176" s="9" t="s">
        <v>205</v>
      </c>
      <c r="G176" s="10"/>
      <c r="H176" s="10" t="s">
        <v>26</v>
      </c>
      <c r="I176" s="10" t="s">
        <v>587</v>
      </c>
      <c r="J176" s="24">
        <v>117.7</v>
      </c>
      <c r="K176" s="28">
        <v>0</v>
      </c>
      <c r="L176" s="28"/>
      <c r="M176" s="24">
        <v>0</v>
      </c>
      <c r="N176" s="28">
        <v>0</v>
      </c>
      <c r="O176" s="28"/>
      <c r="P176" s="24">
        <v>0</v>
      </c>
      <c r="Q176" s="28">
        <v>0</v>
      </c>
      <c r="R176" s="28"/>
      <c r="S176" s="24">
        <v>0</v>
      </c>
      <c r="T176" s="28">
        <v>0</v>
      </c>
      <c r="U176" s="28"/>
      <c r="V176" s="9" t="s">
        <v>207</v>
      </c>
      <c r="W176" s="9" t="s">
        <v>213</v>
      </c>
      <c r="X176" s="10"/>
      <c r="Y176" s="10" t="s">
        <v>694</v>
      </c>
    </row>
    <row r="177" spans="1:25" s="7" customFormat="1" x14ac:dyDescent="0.3">
      <c r="A177" s="10" t="s">
        <v>62</v>
      </c>
      <c r="B177" s="9" t="s">
        <v>31</v>
      </c>
      <c r="C177" s="9" t="s">
        <v>29</v>
      </c>
      <c r="D177" s="18" t="s">
        <v>14</v>
      </c>
      <c r="E177" s="9" t="s">
        <v>209</v>
      </c>
      <c r="F177" s="9" t="s">
        <v>12</v>
      </c>
      <c r="G177" s="10"/>
      <c r="H177" s="10" t="s">
        <v>603</v>
      </c>
      <c r="I177" s="10" t="s">
        <v>584</v>
      </c>
      <c r="J177" s="24">
        <v>0</v>
      </c>
      <c r="K177" s="28">
        <v>0</v>
      </c>
      <c r="L177" s="28"/>
      <c r="M177" s="24">
        <v>845.51400000000001</v>
      </c>
      <c r="N177" s="28">
        <v>0</v>
      </c>
      <c r="O177" s="28"/>
      <c r="P177" s="24">
        <v>0</v>
      </c>
      <c r="Q177" s="28">
        <v>0</v>
      </c>
      <c r="R177" s="28"/>
      <c r="S177" s="24">
        <v>208.65</v>
      </c>
      <c r="T177" s="28">
        <v>1.8929221717391587</v>
      </c>
      <c r="U177" s="28"/>
      <c r="V177" s="9" t="s">
        <v>211</v>
      </c>
      <c r="W177" s="9" t="s">
        <v>208</v>
      </c>
      <c r="X177" s="10"/>
      <c r="Y177" s="10" t="s">
        <v>602</v>
      </c>
    </row>
    <row r="178" spans="1:25" s="7" customFormat="1" x14ac:dyDescent="0.3">
      <c r="A178" s="10" t="s">
        <v>62</v>
      </c>
      <c r="B178" s="9" t="s">
        <v>31</v>
      </c>
      <c r="C178" s="9" t="s">
        <v>29</v>
      </c>
      <c r="D178" s="18" t="s">
        <v>14</v>
      </c>
      <c r="E178" s="9" t="s">
        <v>209</v>
      </c>
      <c r="F178" s="9" t="s">
        <v>12</v>
      </c>
      <c r="G178" s="10"/>
      <c r="H178" s="10" t="s">
        <v>16</v>
      </c>
      <c r="I178" s="10" t="s">
        <v>584</v>
      </c>
      <c r="J178" s="24">
        <v>0</v>
      </c>
      <c r="K178" s="28">
        <v>0</v>
      </c>
      <c r="L178" s="28"/>
      <c r="M178" s="24">
        <v>3476.6579999999999</v>
      </c>
      <c r="N178" s="28">
        <v>39.21</v>
      </c>
      <c r="O178" s="28"/>
      <c r="P178" s="24">
        <v>0</v>
      </c>
      <c r="Q178" s="28">
        <v>0</v>
      </c>
      <c r="R178" s="28"/>
      <c r="S178" s="24">
        <v>0</v>
      </c>
      <c r="T178" s="28">
        <v>0</v>
      </c>
      <c r="U178" s="28"/>
      <c r="V178" s="9" t="s">
        <v>211</v>
      </c>
      <c r="W178" s="9" t="s">
        <v>208</v>
      </c>
      <c r="X178" s="10"/>
      <c r="Y178" s="10" t="s">
        <v>602</v>
      </c>
    </row>
    <row r="179" spans="1:25" s="7" customFormat="1" x14ac:dyDescent="0.3">
      <c r="A179" s="10" t="s">
        <v>62</v>
      </c>
      <c r="B179" s="9" t="s">
        <v>31</v>
      </c>
      <c r="C179" s="9" t="s">
        <v>29</v>
      </c>
      <c r="D179" s="14" t="s">
        <v>11</v>
      </c>
      <c r="E179" s="9" t="s">
        <v>26</v>
      </c>
      <c r="F179" s="9" t="s">
        <v>26</v>
      </c>
      <c r="G179" s="10"/>
      <c r="H179" s="10" t="s">
        <v>26</v>
      </c>
      <c r="I179" s="10" t="s">
        <v>595</v>
      </c>
      <c r="J179" s="24">
        <v>312.71199999999999</v>
      </c>
      <c r="K179" s="28">
        <v>0</v>
      </c>
      <c r="L179" s="28"/>
      <c r="M179" s="24">
        <v>0</v>
      </c>
      <c r="N179" s="28">
        <v>0</v>
      </c>
      <c r="O179" s="28"/>
      <c r="P179" s="24">
        <v>312.71199999999999</v>
      </c>
      <c r="Q179" s="28">
        <v>0</v>
      </c>
      <c r="R179" s="28"/>
      <c r="S179" s="24">
        <v>0</v>
      </c>
      <c r="T179" s="28">
        <v>0</v>
      </c>
      <c r="U179" s="28"/>
      <c r="V179" s="9" t="s">
        <v>207</v>
      </c>
      <c r="W179" s="9" t="s">
        <v>213</v>
      </c>
      <c r="X179" s="10"/>
      <c r="Y179" s="10"/>
    </row>
    <row r="180" spans="1:25" s="7" customFormat="1" ht="8.4499999999999993" customHeight="1" x14ac:dyDescent="0.3">
      <c r="A180" s="10" t="s">
        <v>63</v>
      </c>
      <c r="B180" s="9" t="s">
        <v>35</v>
      </c>
      <c r="C180" s="9" t="s">
        <v>2</v>
      </c>
      <c r="D180" s="9" t="s">
        <v>17</v>
      </c>
      <c r="E180" s="9" t="s">
        <v>209</v>
      </c>
      <c r="F180" s="9" t="s">
        <v>12</v>
      </c>
      <c r="G180" s="10" t="s">
        <v>150</v>
      </c>
      <c r="H180" s="10" t="s">
        <v>210</v>
      </c>
      <c r="I180" s="10"/>
      <c r="J180" s="24">
        <v>0</v>
      </c>
      <c r="K180" s="28">
        <v>0</v>
      </c>
      <c r="L180" s="28"/>
      <c r="M180" s="24">
        <v>0</v>
      </c>
      <c r="N180" s="28">
        <v>0</v>
      </c>
      <c r="O180" s="28"/>
      <c r="P180" s="24">
        <v>261.35300000000001</v>
      </c>
      <c r="Q180" s="28">
        <v>2.8521468461538459</v>
      </c>
      <c r="R180" s="28"/>
      <c r="S180" s="24">
        <v>203.02699999999999</v>
      </c>
      <c r="T180" s="28">
        <v>2.2156377692307694</v>
      </c>
      <c r="U180" s="28"/>
      <c r="V180" s="9" t="s">
        <v>211</v>
      </c>
      <c r="W180" s="9" t="s">
        <v>208</v>
      </c>
      <c r="X180" s="10" t="s">
        <v>150</v>
      </c>
      <c r="Y180" s="10"/>
    </row>
    <row r="181" spans="1:25" s="7" customFormat="1" x14ac:dyDescent="0.3">
      <c r="A181" s="10" t="s">
        <v>63</v>
      </c>
      <c r="B181" s="9" t="s">
        <v>30</v>
      </c>
      <c r="C181" s="9" t="s">
        <v>2</v>
      </c>
      <c r="D181" s="18" t="s">
        <v>14</v>
      </c>
      <c r="E181" s="9" t="s">
        <v>209</v>
      </c>
      <c r="F181" s="9" t="s">
        <v>209</v>
      </c>
      <c r="G181" s="10"/>
      <c r="H181" s="10" t="s">
        <v>253</v>
      </c>
      <c r="I181" s="10" t="s">
        <v>359</v>
      </c>
      <c r="J181" s="24"/>
      <c r="K181" s="28"/>
      <c r="L181" s="28"/>
      <c r="M181" s="24"/>
      <c r="N181" s="28"/>
      <c r="O181" s="28"/>
      <c r="P181" s="24">
        <v>19.21</v>
      </c>
      <c r="Q181" s="28">
        <v>0.1985076923076923</v>
      </c>
      <c r="R181" s="28"/>
      <c r="S181" s="24">
        <v>4.5199999999999996</v>
      </c>
      <c r="T181" s="28">
        <v>4.6707692307692304E-2</v>
      </c>
      <c r="U181" s="28"/>
      <c r="V181" s="9" t="s">
        <v>211</v>
      </c>
      <c r="W181" s="9" t="s">
        <v>208</v>
      </c>
      <c r="X181" s="10"/>
      <c r="Y181" s="10" t="s">
        <v>360</v>
      </c>
    </row>
    <row r="182" spans="1:25" s="7" customFormat="1" x14ac:dyDescent="0.3">
      <c r="A182" s="10" t="s">
        <v>63</v>
      </c>
      <c r="B182" s="9" t="s">
        <v>30</v>
      </c>
      <c r="C182" s="9" t="s">
        <v>2</v>
      </c>
      <c r="D182" s="14" t="s">
        <v>11</v>
      </c>
      <c r="E182" s="9" t="s">
        <v>26</v>
      </c>
      <c r="F182" s="9" t="s">
        <v>26</v>
      </c>
      <c r="G182" s="10"/>
      <c r="H182" s="10" t="s">
        <v>180</v>
      </c>
      <c r="I182" s="10" t="s">
        <v>361</v>
      </c>
      <c r="J182" s="24">
        <v>85</v>
      </c>
      <c r="K182" s="28"/>
      <c r="L182" s="28"/>
      <c r="M182" s="24"/>
      <c r="N182" s="28"/>
      <c r="O182" s="28"/>
      <c r="P182" s="24">
        <v>85</v>
      </c>
      <c r="Q182" s="28"/>
      <c r="R182" s="28"/>
      <c r="S182" s="24"/>
      <c r="T182" s="28"/>
      <c r="U182" s="28"/>
      <c r="V182" s="9" t="s">
        <v>207</v>
      </c>
      <c r="W182" s="9" t="s">
        <v>213</v>
      </c>
      <c r="X182" s="10"/>
      <c r="Y182" s="10" t="s">
        <v>362</v>
      </c>
    </row>
    <row r="183" spans="1:25" s="7" customFormat="1" ht="11.45" customHeight="1" x14ac:dyDescent="0.3">
      <c r="A183" s="10" t="s">
        <v>64</v>
      </c>
      <c r="B183" s="9" t="s">
        <v>30</v>
      </c>
      <c r="C183" s="9" t="s">
        <v>2</v>
      </c>
      <c r="D183" s="14" t="s">
        <v>20</v>
      </c>
      <c r="E183" s="9" t="s">
        <v>205</v>
      </c>
      <c r="F183" s="9" t="s">
        <v>205</v>
      </c>
      <c r="G183" s="10"/>
      <c r="H183" s="10" t="s">
        <v>241</v>
      </c>
      <c r="I183" s="10" t="s">
        <v>366</v>
      </c>
      <c r="J183" s="24"/>
      <c r="K183" s="28"/>
      <c r="L183" s="28"/>
      <c r="M183" s="24">
        <v>134.47</v>
      </c>
      <c r="N183" s="28"/>
      <c r="O183" s="28"/>
      <c r="P183" s="24"/>
      <c r="Q183" s="28"/>
      <c r="R183" s="28"/>
      <c r="S183" s="24"/>
      <c r="T183" s="28"/>
      <c r="U183" s="28"/>
      <c r="V183" s="9" t="s">
        <v>207</v>
      </c>
      <c r="W183" s="9" t="s">
        <v>213</v>
      </c>
      <c r="X183" s="10"/>
      <c r="Y183" s="10" t="s">
        <v>678</v>
      </c>
    </row>
    <row r="184" spans="1:25" s="7" customFormat="1" x14ac:dyDescent="0.3">
      <c r="A184" s="10" t="s">
        <v>64</v>
      </c>
      <c r="B184" s="9" t="s">
        <v>30</v>
      </c>
      <c r="C184" s="9" t="s">
        <v>2</v>
      </c>
      <c r="D184" s="18" t="s">
        <v>14</v>
      </c>
      <c r="E184" s="9" t="s">
        <v>209</v>
      </c>
      <c r="F184" s="9" t="s">
        <v>12</v>
      </c>
      <c r="G184" s="10"/>
      <c r="H184" s="10" t="s">
        <v>271</v>
      </c>
      <c r="I184" s="10" t="s">
        <v>363</v>
      </c>
      <c r="J184" s="24">
        <v>33.9</v>
      </c>
      <c r="K184" s="28">
        <v>9.3214285714285708E-2</v>
      </c>
      <c r="L184" s="28"/>
      <c r="M184" s="24"/>
      <c r="N184" s="28"/>
      <c r="O184" s="28"/>
      <c r="P184" s="24"/>
      <c r="Q184" s="28"/>
      <c r="R184" s="28"/>
      <c r="S184" s="24"/>
      <c r="T184" s="28"/>
      <c r="U184" s="28"/>
      <c r="V184" s="9" t="s">
        <v>211</v>
      </c>
      <c r="W184" s="9" t="s">
        <v>208</v>
      </c>
      <c r="X184" s="10"/>
      <c r="Y184" s="10" t="s">
        <v>262</v>
      </c>
    </row>
    <row r="185" spans="1:25" s="7" customFormat="1" ht="9.6" customHeight="1" x14ac:dyDescent="0.3">
      <c r="A185" s="10" t="s">
        <v>64</v>
      </c>
      <c r="B185" s="9" t="s">
        <v>30</v>
      </c>
      <c r="C185" s="9" t="s">
        <v>2</v>
      </c>
      <c r="D185" s="18" t="s">
        <v>14</v>
      </c>
      <c r="E185" s="9" t="s">
        <v>209</v>
      </c>
      <c r="F185" s="9" t="s">
        <v>12</v>
      </c>
      <c r="G185" s="10"/>
      <c r="H185" s="10" t="s">
        <v>253</v>
      </c>
      <c r="I185" s="10" t="s">
        <v>364</v>
      </c>
      <c r="J185" s="24">
        <v>58.5</v>
      </c>
      <c r="K185" s="28">
        <v>0.1</v>
      </c>
      <c r="L185" s="28"/>
      <c r="M185" s="24"/>
      <c r="N185" s="28"/>
      <c r="O185" s="28"/>
      <c r="P185" s="24"/>
      <c r="Q185" s="28"/>
      <c r="R185" s="28"/>
      <c r="S185" s="24">
        <v>87.75</v>
      </c>
      <c r="T185" s="28">
        <v>0.21</v>
      </c>
      <c r="U185" s="28"/>
      <c r="V185" s="9" t="s">
        <v>207</v>
      </c>
      <c r="W185" s="9" t="s">
        <v>208</v>
      </c>
      <c r="X185" s="10"/>
      <c r="Y185" s="10" t="s">
        <v>344</v>
      </c>
    </row>
    <row r="186" spans="1:25" s="7" customFormat="1" x14ac:dyDescent="0.3">
      <c r="A186" s="10" t="s">
        <v>64</v>
      </c>
      <c r="B186" s="9" t="s">
        <v>30</v>
      </c>
      <c r="C186" s="9" t="s">
        <v>2</v>
      </c>
      <c r="D186" s="14" t="s">
        <v>11</v>
      </c>
      <c r="E186" s="9" t="s">
        <v>26</v>
      </c>
      <c r="F186" s="9" t="s">
        <v>26</v>
      </c>
      <c r="G186" s="10"/>
      <c r="H186" s="10" t="s">
        <v>180</v>
      </c>
      <c r="I186" s="10" t="s">
        <v>365</v>
      </c>
      <c r="J186" s="24"/>
      <c r="K186" s="28"/>
      <c r="L186" s="28"/>
      <c r="M186" s="24">
        <v>102.4</v>
      </c>
      <c r="N186" s="28"/>
      <c r="O186" s="28"/>
      <c r="P186" s="24"/>
      <c r="Q186" s="28"/>
      <c r="R186" s="28"/>
      <c r="S186" s="24"/>
      <c r="T186" s="28"/>
      <c r="U186" s="28"/>
      <c r="V186" s="9" t="s">
        <v>207</v>
      </c>
      <c r="W186" s="9" t="s">
        <v>213</v>
      </c>
      <c r="X186" s="10"/>
      <c r="Y186" s="10" t="s">
        <v>245</v>
      </c>
    </row>
    <row r="187" spans="1:25" s="7" customFormat="1" x14ac:dyDescent="0.3">
      <c r="A187" s="10" t="s">
        <v>64</v>
      </c>
      <c r="B187" s="9" t="s">
        <v>31</v>
      </c>
      <c r="C187" s="9" t="s">
        <v>2</v>
      </c>
      <c r="D187" s="14" t="s">
        <v>20</v>
      </c>
      <c r="E187" s="9" t="s">
        <v>205</v>
      </c>
      <c r="F187" s="9" t="s">
        <v>205</v>
      </c>
      <c r="G187" s="10"/>
      <c r="H187" s="10" t="s">
        <v>26</v>
      </c>
      <c r="I187" s="10" t="s">
        <v>587</v>
      </c>
      <c r="J187" s="24">
        <v>0</v>
      </c>
      <c r="K187" s="28">
        <v>0</v>
      </c>
      <c r="L187" s="28"/>
      <c r="M187" s="24">
        <v>54.57</v>
      </c>
      <c r="N187" s="28">
        <v>0</v>
      </c>
      <c r="O187" s="28"/>
      <c r="P187" s="24">
        <v>0</v>
      </c>
      <c r="Q187" s="28">
        <v>0</v>
      </c>
      <c r="R187" s="28"/>
      <c r="S187" s="24">
        <v>0</v>
      </c>
      <c r="T187" s="28">
        <v>0</v>
      </c>
      <c r="U187" s="28"/>
      <c r="V187" s="9" t="s">
        <v>207</v>
      </c>
      <c r="W187" s="9" t="s">
        <v>213</v>
      </c>
      <c r="X187" s="10"/>
      <c r="Y187" s="10" t="s">
        <v>585</v>
      </c>
    </row>
    <row r="188" spans="1:25" s="7" customFormat="1" x14ac:dyDescent="0.3">
      <c r="A188" s="10" t="s">
        <v>64</v>
      </c>
      <c r="B188" s="9" t="s">
        <v>31</v>
      </c>
      <c r="C188" s="9" t="s">
        <v>2</v>
      </c>
      <c r="D188" s="18" t="s">
        <v>14</v>
      </c>
      <c r="E188" s="9" t="s">
        <v>209</v>
      </c>
      <c r="F188" s="9" t="s">
        <v>12</v>
      </c>
      <c r="G188" s="10"/>
      <c r="H188" s="10" t="s">
        <v>13</v>
      </c>
      <c r="I188" s="10" t="s">
        <v>584</v>
      </c>
      <c r="J188" s="24">
        <v>83.765000000000001</v>
      </c>
      <c r="K188" s="28">
        <v>0.9</v>
      </c>
      <c r="L188" s="28"/>
      <c r="M188" s="24">
        <v>0</v>
      </c>
      <c r="N188" s="28">
        <v>0</v>
      </c>
      <c r="O188" s="28"/>
      <c r="P188" s="24">
        <v>95.647999999999996</v>
      </c>
      <c r="Q188" s="28">
        <v>0.89180000000000004</v>
      </c>
      <c r="R188" s="28"/>
      <c r="S188" s="24">
        <v>130</v>
      </c>
      <c r="T188" s="28">
        <v>0.40820000000000001</v>
      </c>
      <c r="U188" s="28"/>
      <c r="V188" s="9" t="s">
        <v>207</v>
      </c>
      <c r="W188" s="9" t="s">
        <v>208</v>
      </c>
      <c r="X188" s="10"/>
      <c r="Y188" s="10" t="s">
        <v>585</v>
      </c>
    </row>
    <row r="189" spans="1:25" s="7" customFormat="1" x14ac:dyDescent="0.3">
      <c r="A189" s="10" t="s">
        <v>65</v>
      </c>
      <c r="B189" s="9" t="s">
        <v>30</v>
      </c>
      <c r="C189" s="9" t="s">
        <v>2</v>
      </c>
      <c r="D189" s="14" t="s">
        <v>20</v>
      </c>
      <c r="E189" s="9" t="s">
        <v>205</v>
      </c>
      <c r="F189" s="9" t="s">
        <v>205</v>
      </c>
      <c r="G189" s="10"/>
      <c r="H189" s="10" t="s">
        <v>241</v>
      </c>
      <c r="I189" s="10" t="s">
        <v>370</v>
      </c>
      <c r="J189" s="24"/>
      <c r="K189" s="28"/>
      <c r="L189" s="28"/>
      <c r="M189" s="24">
        <v>102.83</v>
      </c>
      <c r="N189" s="28"/>
      <c r="O189" s="28"/>
      <c r="P189" s="24"/>
      <c r="Q189" s="28"/>
      <c r="R189" s="28"/>
      <c r="S189" s="24"/>
      <c r="T189" s="28"/>
      <c r="U189" s="28"/>
      <c r="V189" s="9" t="s">
        <v>207</v>
      </c>
      <c r="W189" s="9" t="s">
        <v>213</v>
      </c>
      <c r="X189" s="10"/>
      <c r="Y189" s="10" t="s">
        <v>679</v>
      </c>
    </row>
    <row r="190" spans="1:25" s="7" customFormat="1" x14ac:dyDescent="0.3">
      <c r="A190" s="10" t="s">
        <v>65</v>
      </c>
      <c r="B190" s="9" t="s">
        <v>30</v>
      </c>
      <c r="C190" s="9" t="s">
        <v>2</v>
      </c>
      <c r="D190" s="18" t="s">
        <v>14</v>
      </c>
      <c r="E190" s="9" t="s">
        <v>209</v>
      </c>
      <c r="F190" s="9" t="s">
        <v>12</v>
      </c>
      <c r="G190" s="10"/>
      <c r="H190" s="10" t="s">
        <v>253</v>
      </c>
      <c r="I190" s="10" t="s">
        <v>367</v>
      </c>
      <c r="J190" s="24">
        <v>59.25</v>
      </c>
      <c r="K190" s="28">
        <v>0.05</v>
      </c>
      <c r="L190" s="28"/>
      <c r="M190" s="24"/>
      <c r="N190" s="28"/>
      <c r="O190" s="28"/>
      <c r="P190" s="24"/>
      <c r="Q190" s="28"/>
      <c r="R190" s="28"/>
      <c r="S190" s="24">
        <v>88.875</v>
      </c>
      <c r="T190" s="28">
        <v>0.05</v>
      </c>
      <c r="U190" s="28"/>
      <c r="V190" s="9" t="s">
        <v>207</v>
      </c>
      <c r="W190" s="9" t="s">
        <v>208</v>
      </c>
      <c r="X190" s="10"/>
      <c r="Y190" s="10" t="s">
        <v>368</v>
      </c>
    </row>
    <row r="191" spans="1:25" s="7" customFormat="1" x14ac:dyDescent="0.3">
      <c r="A191" s="10" t="s">
        <v>65</v>
      </c>
      <c r="B191" s="9" t="s">
        <v>30</v>
      </c>
      <c r="C191" s="9" t="s">
        <v>2</v>
      </c>
      <c r="D191" s="14" t="s">
        <v>11</v>
      </c>
      <c r="E191" s="9" t="s">
        <v>26</v>
      </c>
      <c r="F191" s="9" t="s">
        <v>26</v>
      </c>
      <c r="G191" s="10"/>
      <c r="H191" s="10" t="s">
        <v>180</v>
      </c>
      <c r="I191" s="10" t="s">
        <v>369</v>
      </c>
      <c r="J191" s="24"/>
      <c r="K191" s="28"/>
      <c r="L191" s="28"/>
      <c r="M191" s="24">
        <v>85</v>
      </c>
      <c r="N191" s="28"/>
      <c r="O191" s="28"/>
      <c r="P191" s="24"/>
      <c r="Q191" s="28"/>
      <c r="R191" s="28"/>
      <c r="S191" s="24"/>
      <c r="T191" s="28"/>
      <c r="U191" s="28"/>
      <c r="V191" s="9" t="s">
        <v>207</v>
      </c>
      <c r="W191" s="9" t="s">
        <v>213</v>
      </c>
      <c r="X191" s="10"/>
      <c r="Y191" s="10" t="s">
        <v>245</v>
      </c>
    </row>
    <row r="192" spans="1:25" s="7" customFormat="1" x14ac:dyDescent="0.3">
      <c r="A192" s="10" t="s">
        <v>65</v>
      </c>
      <c r="B192" s="9" t="s">
        <v>31</v>
      </c>
      <c r="C192" s="9" t="s">
        <v>2</v>
      </c>
      <c r="D192" s="14" t="s">
        <v>20</v>
      </c>
      <c r="E192" s="9" t="s">
        <v>205</v>
      </c>
      <c r="F192" s="9" t="s">
        <v>205</v>
      </c>
      <c r="G192" s="10"/>
      <c r="H192" s="10" t="s">
        <v>26</v>
      </c>
      <c r="I192" s="10" t="s">
        <v>587</v>
      </c>
      <c r="J192" s="24">
        <v>0</v>
      </c>
      <c r="K192" s="28">
        <v>0</v>
      </c>
      <c r="L192" s="28"/>
      <c r="M192" s="24">
        <v>41.730000000000004</v>
      </c>
      <c r="N192" s="28">
        <v>0</v>
      </c>
      <c r="O192" s="28"/>
      <c r="P192" s="24">
        <v>0</v>
      </c>
      <c r="Q192" s="28">
        <v>0</v>
      </c>
      <c r="R192" s="28"/>
      <c r="S192" s="24">
        <v>0</v>
      </c>
      <c r="T192" s="28">
        <v>0</v>
      </c>
      <c r="U192" s="28"/>
      <c r="V192" s="9" t="s">
        <v>207</v>
      </c>
      <c r="W192" s="9" t="s">
        <v>213</v>
      </c>
      <c r="X192" s="10"/>
      <c r="Y192" s="10" t="s">
        <v>585</v>
      </c>
    </row>
    <row r="193" spans="1:26" s="7" customFormat="1" x14ac:dyDescent="0.3">
      <c r="A193" s="10" t="s">
        <v>65</v>
      </c>
      <c r="B193" s="9" t="s">
        <v>31</v>
      </c>
      <c r="C193" s="9" t="s">
        <v>2</v>
      </c>
      <c r="D193" s="18" t="s">
        <v>14</v>
      </c>
      <c r="E193" s="9" t="s">
        <v>209</v>
      </c>
      <c r="F193" s="9" t="s">
        <v>12</v>
      </c>
      <c r="G193" s="10"/>
      <c r="H193" s="10" t="s">
        <v>13</v>
      </c>
      <c r="I193" s="10" t="s">
        <v>584</v>
      </c>
      <c r="J193" s="24">
        <v>95</v>
      </c>
      <c r="K193" s="28">
        <v>0.1</v>
      </c>
      <c r="L193" s="28"/>
      <c r="M193" s="24">
        <v>0</v>
      </c>
      <c r="N193" s="28">
        <v>0</v>
      </c>
      <c r="O193" s="28"/>
      <c r="P193" s="24">
        <v>95</v>
      </c>
      <c r="Q193" s="28">
        <v>0.1</v>
      </c>
      <c r="R193" s="28"/>
      <c r="S193" s="24">
        <v>71.873750000000001</v>
      </c>
      <c r="T193" s="28">
        <v>0.1</v>
      </c>
      <c r="U193" s="28"/>
      <c r="V193" s="9" t="s">
        <v>207</v>
      </c>
      <c r="W193" s="9" t="s">
        <v>208</v>
      </c>
      <c r="X193" s="10"/>
      <c r="Y193" s="10" t="s">
        <v>585</v>
      </c>
    </row>
    <row r="194" spans="1:26" s="7" customFormat="1" x14ac:dyDescent="0.3">
      <c r="A194" s="10" t="s">
        <v>169</v>
      </c>
      <c r="B194" s="9" t="s">
        <v>35</v>
      </c>
      <c r="C194" s="9" t="s">
        <v>2</v>
      </c>
      <c r="D194" s="9" t="s">
        <v>17</v>
      </c>
      <c r="E194" s="9" t="s">
        <v>209</v>
      </c>
      <c r="F194" s="9" t="s">
        <v>12</v>
      </c>
      <c r="G194" s="10" t="s">
        <v>150</v>
      </c>
      <c r="H194" s="10" t="s">
        <v>225</v>
      </c>
      <c r="I194" s="10"/>
      <c r="J194" s="24">
        <v>0</v>
      </c>
      <c r="K194" s="28">
        <v>0</v>
      </c>
      <c r="L194" s="28"/>
      <c r="M194" s="24">
        <v>0</v>
      </c>
      <c r="N194" s="28">
        <v>0</v>
      </c>
      <c r="O194" s="28"/>
      <c r="P194" s="24">
        <v>152.6</v>
      </c>
      <c r="Q194" s="28">
        <v>0.2877777777777778</v>
      </c>
      <c r="R194" s="28"/>
      <c r="S194" s="24">
        <v>0</v>
      </c>
      <c r="T194" s="28">
        <v>0</v>
      </c>
      <c r="U194" s="28"/>
      <c r="V194" s="9" t="s">
        <v>211</v>
      </c>
      <c r="W194" s="9" t="s">
        <v>208</v>
      </c>
      <c r="X194" s="10" t="s">
        <v>150</v>
      </c>
      <c r="Y194" s="10"/>
    </row>
    <row r="195" spans="1:26" s="7" customFormat="1" x14ac:dyDescent="0.3">
      <c r="A195" s="10" t="s">
        <v>169</v>
      </c>
      <c r="B195" s="9" t="s">
        <v>30</v>
      </c>
      <c r="C195" s="9" t="s">
        <v>2</v>
      </c>
      <c r="D195" s="18" t="s">
        <v>14</v>
      </c>
      <c r="E195" s="9" t="s">
        <v>209</v>
      </c>
      <c r="F195" s="9" t="s">
        <v>12</v>
      </c>
      <c r="G195" s="10"/>
      <c r="H195" s="10" t="s">
        <v>238</v>
      </c>
      <c r="I195" s="10" t="s">
        <v>371</v>
      </c>
      <c r="J195" s="24"/>
      <c r="K195" s="28"/>
      <c r="L195" s="28"/>
      <c r="M195" s="24"/>
      <c r="N195" s="28"/>
      <c r="O195" s="28"/>
      <c r="P195" s="24">
        <v>135.6</v>
      </c>
      <c r="Q195" s="28">
        <v>0.24666666666666667</v>
      </c>
      <c r="R195" s="28"/>
      <c r="S195" s="24">
        <v>180.8</v>
      </c>
      <c r="T195" s="28">
        <v>0.3288888888888889</v>
      </c>
      <c r="U195" s="28"/>
      <c r="V195" s="9" t="s">
        <v>211</v>
      </c>
      <c r="W195" s="9" t="s">
        <v>208</v>
      </c>
      <c r="X195" s="10"/>
      <c r="Y195" s="10" t="s">
        <v>240</v>
      </c>
    </row>
    <row r="196" spans="1:26" s="7" customFormat="1" x14ac:dyDescent="0.3">
      <c r="A196" s="10" t="s">
        <v>169</v>
      </c>
      <c r="B196" s="9" t="s">
        <v>30</v>
      </c>
      <c r="C196" s="9" t="s">
        <v>2</v>
      </c>
      <c r="D196" s="14" t="s">
        <v>11</v>
      </c>
      <c r="E196" s="9" t="s">
        <v>26</v>
      </c>
      <c r="F196" s="9" t="s">
        <v>26</v>
      </c>
      <c r="G196" s="10"/>
      <c r="H196" s="10" t="s">
        <v>180</v>
      </c>
      <c r="I196" s="10" t="s">
        <v>372</v>
      </c>
      <c r="J196" s="24"/>
      <c r="K196" s="28"/>
      <c r="L196" s="28"/>
      <c r="M196" s="24">
        <v>85</v>
      </c>
      <c r="N196" s="28"/>
      <c r="O196" s="28"/>
      <c r="P196" s="24"/>
      <c r="Q196" s="28"/>
      <c r="R196" s="28"/>
      <c r="S196" s="24"/>
      <c r="T196" s="28"/>
      <c r="U196" s="28"/>
      <c r="V196" s="9" t="s">
        <v>207</v>
      </c>
      <c r="W196" s="9" t="s">
        <v>213</v>
      </c>
      <c r="X196" s="10"/>
      <c r="Y196" s="10" t="s">
        <v>245</v>
      </c>
    </row>
    <row r="197" spans="1:26" s="7" customFormat="1" ht="9" customHeight="1" x14ac:dyDescent="0.3">
      <c r="A197" s="10" t="s">
        <v>66</v>
      </c>
      <c r="B197" s="9" t="s">
        <v>30</v>
      </c>
      <c r="C197" s="9" t="s">
        <v>2</v>
      </c>
      <c r="D197" s="18" t="s">
        <v>14</v>
      </c>
      <c r="E197" s="9" t="s">
        <v>209</v>
      </c>
      <c r="F197" s="9" t="s">
        <v>12</v>
      </c>
      <c r="G197" s="10"/>
      <c r="H197" s="10" t="s">
        <v>253</v>
      </c>
      <c r="I197" s="10" t="s">
        <v>374</v>
      </c>
      <c r="J197" s="24">
        <v>163.85</v>
      </c>
      <c r="K197" s="28">
        <v>0.8</v>
      </c>
      <c r="L197" s="28"/>
      <c r="M197" s="24"/>
      <c r="N197" s="28"/>
      <c r="O197" s="28"/>
      <c r="P197" s="24">
        <v>113</v>
      </c>
      <c r="Q197" s="28">
        <v>0.63</v>
      </c>
      <c r="R197" s="28"/>
      <c r="S197" s="24">
        <v>172.89</v>
      </c>
      <c r="T197" s="28">
        <v>1</v>
      </c>
      <c r="U197" s="28"/>
      <c r="V197" s="9" t="s">
        <v>207</v>
      </c>
      <c r="W197" s="9" t="s">
        <v>208</v>
      </c>
      <c r="X197" s="10"/>
      <c r="Y197" s="10" t="s">
        <v>668</v>
      </c>
    </row>
    <row r="198" spans="1:26" s="7" customFormat="1" x14ac:dyDescent="0.3">
      <c r="A198" s="10" t="s">
        <v>66</v>
      </c>
      <c r="B198" s="9" t="s">
        <v>30</v>
      </c>
      <c r="C198" s="9" t="s">
        <v>2</v>
      </c>
      <c r="D198" s="14" t="s">
        <v>20</v>
      </c>
      <c r="E198" s="9" t="s">
        <v>205</v>
      </c>
      <c r="F198" s="9" t="s">
        <v>205</v>
      </c>
      <c r="G198" s="10"/>
      <c r="H198" s="10" t="s">
        <v>241</v>
      </c>
      <c r="I198" s="10" t="s">
        <v>373</v>
      </c>
      <c r="J198" s="24">
        <v>102.83</v>
      </c>
      <c r="K198" s="28"/>
      <c r="L198" s="28"/>
      <c r="M198" s="24"/>
      <c r="N198" s="28"/>
      <c r="O198" s="28"/>
      <c r="P198" s="24"/>
      <c r="Q198" s="28"/>
      <c r="R198" s="28"/>
      <c r="S198" s="24"/>
      <c r="T198" s="28"/>
      <c r="U198" s="28"/>
      <c r="V198" s="9" t="s">
        <v>207</v>
      </c>
      <c r="W198" s="9" t="s">
        <v>213</v>
      </c>
      <c r="X198" s="10"/>
      <c r="Y198" s="10" t="s">
        <v>243</v>
      </c>
    </row>
    <row r="199" spans="1:26" s="7" customFormat="1" ht="9.6" customHeight="1" x14ac:dyDescent="0.3">
      <c r="A199" s="10" t="s">
        <v>66</v>
      </c>
      <c r="B199" s="9" t="s">
        <v>30</v>
      </c>
      <c r="C199" s="9" t="s">
        <v>2</v>
      </c>
      <c r="D199" s="14" t="s">
        <v>11</v>
      </c>
      <c r="E199" s="9" t="s">
        <v>26</v>
      </c>
      <c r="F199" s="9" t="s">
        <v>26</v>
      </c>
      <c r="G199" s="10"/>
      <c r="H199" s="10" t="s">
        <v>180</v>
      </c>
      <c r="I199" s="10" t="s">
        <v>375</v>
      </c>
      <c r="J199" s="24">
        <v>85</v>
      </c>
      <c r="K199" s="28"/>
      <c r="L199" s="28"/>
      <c r="M199" s="24"/>
      <c r="N199" s="28"/>
      <c r="O199" s="28"/>
      <c r="P199" s="24">
        <v>85</v>
      </c>
      <c r="Q199" s="28"/>
      <c r="R199" s="28"/>
      <c r="S199" s="24"/>
      <c r="T199" s="28"/>
      <c r="U199" s="28"/>
      <c r="V199" s="9" t="s">
        <v>207</v>
      </c>
      <c r="W199" s="9" t="s">
        <v>213</v>
      </c>
      <c r="X199" s="10"/>
      <c r="Y199" s="10" t="s">
        <v>267</v>
      </c>
    </row>
    <row r="200" spans="1:26" s="7" customFormat="1" x14ac:dyDescent="0.3">
      <c r="A200" s="10" t="s">
        <v>66</v>
      </c>
      <c r="B200" s="9" t="s">
        <v>31</v>
      </c>
      <c r="C200" s="9" t="s">
        <v>2</v>
      </c>
      <c r="D200" s="14" t="s">
        <v>20</v>
      </c>
      <c r="E200" s="9" t="s">
        <v>205</v>
      </c>
      <c r="F200" s="9" t="s">
        <v>205</v>
      </c>
      <c r="G200" s="10"/>
      <c r="H200" s="10" t="s">
        <v>26</v>
      </c>
      <c r="I200" s="10" t="s">
        <v>587</v>
      </c>
      <c r="J200" s="24">
        <v>41.730000000000004</v>
      </c>
      <c r="K200" s="28">
        <v>0</v>
      </c>
      <c r="L200" s="28"/>
      <c r="M200" s="24">
        <v>0</v>
      </c>
      <c r="N200" s="28">
        <v>0</v>
      </c>
      <c r="O200" s="28"/>
      <c r="P200" s="24">
        <v>0</v>
      </c>
      <c r="Q200" s="28">
        <v>0</v>
      </c>
      <c r="R200" s="28"/>
      <c r="S200" s="24">
        <v>0</v>
      </c>
      <c r="T200" s="28">
        <v>0</v>
      </c>
      <c r="U200" s="28"/>
      <c r="V200" s="9" t="s">
        <v>207</v>
      </c>
      <c r="W200" s="9" t="s">
        <v>213</v>
      </c>
      <c r="X200" s="10"/>
      <c r="Y200" s="10" t="s">
        <v>585</v>
      </c>
    </row>
    <row r="201" spans="1:26" s="7" customFormat="1" x14ac:dyDescent="0.3">
      <c r="A201" s="10" t="s">
        <v>66</v>
      </c>
      <c r="B201" s="9" t="s">
        <v>31</v>
      </c>
      <c r="C201" s="9" t="s">
        <v>2</v>
      </c>
      <c r="D201" s="18" t="s">
        <v>14</v>
      </c>
      <c r="E201" s="9" t="s">
        <v>209</v>
      </c>
      <c r="F201" s="9" t="s">
        <v>12</v>
      </c>
      <c r="G201" s="10"/>
      <c r="H201" s="10" t="s">
        <v>13</v>
      </c>
      <c r="I201" s="10" t="s">
        <v>584</v>
      </c>
      <c r="J201" s="24">
        <v>0</v>
      </c>
      <c r="K201" s="28">
        <v>0</v>
      </c>
      <c r="L201" s="28"/>
      <c r="M201" s="24">
        <v>0</v>
      </c>
      <c r="N201" s="28">
        <v>0</v>
      </c>
      <c r="O201" s="28"/>
      <c r="P201" s="24">
        <v>98.1</v>
      </c>
      <c r="Q201" s="28">
        <v>0.55000000000000004</v>
      </c>
      <c r="R201" s="28"/>
      <c r="S201" s="24">
        <v>0</v>
      </c>
      <c r="T201" s="28">
        <v>0</v>
      </c>
      <c r="U201" s="28"/>
      <c r="V201" s="9" t="s">
        <v>207</v>
      </c>
      <c r="W201" s="9" t="s">
        <v>208</v>
      </c>
      <c r="X201" s="10"/>
      <c r="Y201" s="10" t="s">
        <v>585</v>
      </c>
      <c r="Z201" s="7" t="s">
        <v>695</v>
      </c>
    </row>
    <row r="202" spans="1:26" s="7" customFormat="1" x14ac:dyDescent="0.3">
      <c r="A202" s="10" t="s">
        <v>67</v>
      </c>
      <c r="B202" s="9" t="s">
        <v>35</v>
      </c>
      <c r="C202" s="9" t="s">
        <v>2</v>
      </c>
      <c r="D202" s="9" t="s">
        <v>17</v>
      </c>
      <c r="E202" s="9" t="s">
        <v>205</v>
      </c>
      <c r="F202" s="9" t="s">
        <v>205</v>
      </c>
      <c r="G202" s="10" t="s">
        <v>150</v>
      </c>
      <c r="H202" s="10" t="s">
        <v>206</v>
      </c>
      <c r="I202" s="10"/>
      <c r="J202" s="24">
        <v>0</v>
      </c>
      <c r="K202" s="28">
        <v>0</v>
      </c>
      <c r="L202" s="28"/>
      <c r="M202" s="24">
        <v>274.68</v>
      </c>
      <c r="N202" s="28">
        <v>0</v>
      </c>
      <c r="O202" s="28"/>
      <c r="P202" s="24">
        <v>0</v>
      </c>
      <c r="Q202" s="28">
        <v>0</v>
      </c>
      <c r="R202" s="28"/>
      <c r="S202" s="24">
        <v>412.02000000000004</v>
      </c>
      <c r="T202" s="28">
        <v>0</v>
      </c>
      <c r="U202" s="28"/>
      <c r="V202" s="9" t="s">
        <v>207</v>
      </c>
      <c r="W202" s="9" t="s">
        <v>208</v>
      </c>
      <c r="X202" s="10" t="s">
        <v>150</v>
      </c>
      <c r="Y202" s="10"/>
    </row>
    <row r="203" spans="1:26" s="7" customFormat="1" x14ac:dyDescent="0.3">
      <c r="A203" s="10" t="s">
        <v>67</v>
      </c>
      <c r="B203" s="9" t="s">
        <v>35</v>
      </c>
      <c r="C203" s="9" t="s">
        <v>2</v>
      </c>
      <c r="D203" s="9" t="s">
        <v>17</v>
      </c>
      <c r="E203" s="9" t="s">
        <v>209</v>
      </c>
      <c r="F203" s="9" t="s">
        <v>209</v>
      </c>
      <c r="G203" s="10" t="s">
        <v>150</v>
      </c>
      <c r="H203" s="10" t="s">
        <v>210</v>
      </c>
      <c r="I203" s="10"/>
      <c r="J203" s="24">
        <v>0</v>
      </c>
      <c r="K203" s="28">
        <v>0</v>
      </c>
      <c r="L203" s="28"/>
      <c r="M203" s="24">
        <v>0</v>
      </c>
      <c r="N203" s="28">
        <v>0</v>
      </c>
      <c r="O203" s="28"/>
      <c r="P203" s="24">
        <v>0</v>
      </c>
      <c r="Q203" s="28">
        <v>0</v>
      </c>
      <c r="R203" s="28"/>
      <c r="S203" s="24">
        <v>214</v>
      </c>
      <c r="T203" s="28">
        <v>1.1299999999999999</v>
      </c>
      <c r="U203" s="28"/>
      <c r="V203" s="9" t="s">
        <v>207</v>
      </c>
      <c r="W203" s="9" t="s">
        <v>208</v>
      </c>
      <c r="X203" s="10" t="s">
        <v>150</v>
      </c>
      <c r="Y203" s="10" t="s">
        <v>226</v>
      </c>
    </row>
    <row r="204" spans="1:26" s="7" customFormat="1" ht="9.6" customHeight="1" x14ac:dyDescent="0.3">
      <c r="A204" s="10" t="s">
        <v>67</v>
      </c>
      <c r="B204" s="9" t="s">
        <v>30</v>
      </c>
      <c r="C204" s="9" t="s">
        <v>2</v>
      </c>
      <c r="D204" s="18" t="s">
        <v>14</v>
      </c>
      <c r="E204" s="9" t="s">
        <v>209</v>
      </c>
      <c r="F204" s="9" t="s">
        <v>12</v>
      </c>
      <c r="G204" s="10"/>
      <c r="H204" s="10" t="s">
        <v>253</v>
      </c>
      <c r="I204" s="10" t="s">
        <v>376</v>
      </c>
      <c r="J204" s="24"/>
      <c r="K204" s="28"/>
      <c r="L204" s="28"/>
      <c r="M204" s="24"/>
      <c r="N204" s="28"/>
      <c r="O204" s="28"/>
      <c r="P204" s="24"/>
      <c r="Q204" s="28"/>
      <c r="R204" s="28"/>
      <c r="S204" s="24">
        <v>132.54900000000001</v>
      </c>
      <c r="T204" s="28">
        <v>0.752</v>
      </c>
      <c r="U204" s="28"/>
      <c r="V204" s="9" t="s">
        <v>207</v>
      </c>
      <c r="W204" s="9" t="s">
        <v>208</v>
      </c>
      <c r="X204" s="10"/>
      <c r="Y204" s="10" t="s">
        <v>668</v>
      </c>
    </row>
    <row r="205" spans="1:26" s="7" customFormat="1" x14ac:dyDescent="0.3">
      <c r="A205" s="10" t="s">
        <v>67</v>
      </c>
      <c r="B205" s="9" t="s">
        <v>30</v>
      </c>
      <c r="C205" s="9" t="s">
        <v>2</v>
      </c>
      <c r="D205" s="14" t="s">
        <v>11</v>
      </c>
      <c r="E205" s="9" t="s">
        <v>26</v>
      </c>
      <c r="F205" s="9" t="s">
        <v>26</v>
      </c>
      <c r="G205" s="10"/>
      <c r="H205" s="10" t="s">
        <v>180</v>
      </c>
      <c r="I205" s="10" t="s">
        <v>377</v>
      </c>
      <c r="J205" s="24">
        <v>85</v>
      </c>
      <c r="K205" s="28"/>
      <c r="L205" s="28"/>
      <c r="M205" s="24"/>
      <c r="N205" s="28"/>
      <c r="O205" s="28"/>
      <c r="P205" s="24">
        <v>85</v>
      </c>
      <c r="Q205" s="28"/>
      <c r="R205" s="28"/>
      <c r="S205" s="24"/>
      <c r="T205" s="28"/>
      <c r="U205" s="28"/>
      <c r="V205" s="9" t="s">
        <v>207</v>
      </c>
      <c r="W205" s="9" t="s">
        <v>213</v>
      </c>
      <c r="X205" s="10"/>
      <c r="Y205" s="10" t="s">
        <v>267</v>
      </c>
    </row>
    <row r="206" spans="1:26" s="7" customFormat="1" x14ac:dyDescent="0.3">
      <c r="A206" s="10" t="s">
        <v>68</v>
      </c>
      <c r="B206" s="9" t="s">
        <v>30</v>
      </c>
      <c r="C206" s="9" t="s">
        <v>29</v>
      </c>
      <c r="D206" s="14" t="s">
        <v>20</v>
      </c>
      <c r="E206" s="9" t="s">
        <v>205</v>
      </c>
      <c r="F206" s="9" t="s">
        <v>205</v>
      </c>
      <c r="G206" s="10"/>
      <c r="H206" s="10" t="s">
        <v>241</v>
      </c>
      <c r="I206" s="10" t="s">
        <v>380</v>
      </c>
      <c r="J206" s="24">
        <v>150.29</v>
      </c>
      <c r="K206" s="28"/>
      <c r="L206" s="28"/>
      <c r="M206" s="24"/>
      <c r="N206" s="28"/>
      <c r="O206" s="28"/>
      <c r="P206" s="24"/>
      <c r="Q206" s="28"/>
      <c r="R206" s="28"/>
      <c r="S206" s="24"/>
      <c r="T206" s="28"/>
      <c r="U206" s="28"/>
      <c r="V206" s="9" t="s">
        <v>207</v>
      </c>
      <c r="W206" s="9" t="s">
        <v>213</v>
      </c>
      <c r="X206" s="10"/>
      <c r="Y206" s="10" t="s">
        <v>243</v>
      </c>
    </row>
    <row r="207" spans="1:26" s="7" customFormat="1" x14ac:dyDescent="0.3">
      <c r="A207" s="10" t="s">
        <v>68</v>
      </c>
      <c r="B207" s="9" t="s">
        <v>30</v>
      </c>
      <c r="C207" s="9" t="s">
        <v>29</v>
      </c>
      <c r="D207" s="18" t="s">
        <v>14</v>
      </c>
      <c r="E207" s="9" t="s">
        <v>209</v>
      </c>
      <c r="F207" s="9" t="s">
        <v>12</v>
      </c>
      <c r="G207" s="10"/>
      <c r="H207" s="10" t="s">
        <v>253</v>
      </c>
      <c r="I207" s="10" t="s">
        <v>378</v>
      </c>
      <c r="J207" s="24">
        <v>169.5</v>
      </c>
      <c r="K207" s="28">
        <v>1.45</v>
      </c>
      <c r="L207" s="28"/>
      <c r="M207" s="24"/>
      <c r="N207" s="28"/>
      <c r="O207" s="28"/>
      <c r="P207" s="24"/>
      <c r="Q207" s="28"/>
      <c r="R207" s="28"/>
      <c r="S207" s="24">
        <v>313.72899999999998</v>
      </c>
      <c r="T207" s="28">
        <v>3.45</v>
      </c>
      <c r="U207" s="28"/>
      <c r="V207" s="9" t="s">
        <v>207</v>
      </c>
      <c r="W207" s="9" t="s">
        <v>208</v>
      </c>
      <c r="X207" s="10"/>
      <c r="Y207" s="10" t="s">
        <v>344</v>
      </c>
    </row>
    <row r="208" spans="1:26" s="7" customFormat="1" x14ac:dyDescent="0.3">
      <c r="A208" s="10" t="s">
        <v>68</v>
      </c>
      <c r="B208" s="9" t="s">
        <v>30</v>
      </c>
      <c r="C208" s="9" t="s">
        <v>29</v>
      </c>
      <c r="D208" s="14" t="s">
        <v>11</v>
      </c>
      <c r="E208" s="9" t="s">
        <v>26</v>
      </c>
      <c r="F208" s="9" t="s">
        <v>26</v>
      </c>
      <c r="G208" s="10"/>
      <c r="H208" s="10" t="s">
        <v>180</v>
      </c>
      <c r="I208" s="10" t="s">
        <v>379</v>
      </c>
      <c r="J208" s="24"/>
      <c r="K208" s="28"/>
      <c r="L208" s="28"/>
      <c r="M208" s="24">
        <v>85</v>
      </c>
      <c r="N208" s="28"/>
      <c r="O208" s="28"/>
      <c r="P208" s="24"/>
      <c r="Q208" s="28"/>
      <c r="R208" s="28"/>
      <c r="S208" s="24"/>
      <c r="T208" s="28"/>
      <c r="U208" s="28"/>
      <c r="V208" s="9" t="s">
        <v>207</v>
      </c>
      <c r="W208" s="9" t="s">
        <v>213</v>
      </c>
      <c r="X208" s="10"/>
      <c r="Y208" s="10" t="s">
        <v>245</v>
      </c>
    </row>
    <row r="209" spans="1:26" s="7" customFormat="1" x14ac:dyDescent="0.3">
      <c r="A209" s="10" t="s">
        <v>68</v>
      </c>
      <c r="B209" s="9" t="s">
        <v>31</v>
      </c>
      <c r="C209" s="9" t="s">
        <v>29</v>
      </c>
      <c r="D209" s="14" t="s">
        <v>20</v>
      </c>
      <c r="E209" s="9" t="s">
        <v>205</v>
      </c>
      <c r="F209" s="9" t="s">
        <v>205</v>
      </c>
      <c r="G209" s="10"/>
      <c r="H209" s="10" t="s">
        <v>26</v>
      </c>
      <c r="I209" s="10" t="s">
        <v>587</v>
      </c>
      <c r="J209" s="24">
        <v>60.99</v>
      </c>
      <c r="K209" s="28">
        <v>0</v>
      </c>
      <c r="L209" s="28"/>
      <c r="M209" s="24">
        <v>0</v>
      </c>
      <c r="N209" s="28">
        <v>0</v>
      </c>
      <c r="O209" s="28"/>
      <c r="P209" s="24">
        <v>0</v>
      </c>
      <c r="Q209" s="28">
        <v>0</v>
      </c>
      <c r="R209" s="28"/>
      <c r="S209" s="24">
        <v>0</v>
      </c>
      <c r="T209" s="28">
        <v>0</v>
      </c>
      <c r="U209" s="28"/>
      <c r="V209" s="9" t="s">
        <v>207</v>
      </c>
      <c r="W209" s="9" t="s">
        <v>213</v>
      </c>
      <c r="X209" s="10"/>
      <c r="Y209" s="10" t="s">
        <v>585</v>
      </c>
    </row>
    <row r="210" spans="1:26" s="7" customFormat="1" x14ac:dyDescent="0.3">
      <c r="A210" s="10" t="s">
        <v>68</v>
      </c>
      <c r="B210" s="9" t="s">
        <v>31</v>
      </c>
      <c r="C210" s="9" t="s">
        <v>29</v>
      </c>
      <c r="D210" s="18" t="s">
        <v>14</v>
      </c>
      <c r="E210" s="9" t="s">
        <v>209</v>
      </c>
      <c r="F210" s="9" t="s">
        <v>12</v>
      </c>
      <c r="G210" s="10"/>
      <c r="H210" s="10" t="s">
        <v>13</v>
      </c>
      <c r="I210" s="10" t="s">
        <v>584</v>
      </c>
      <c r="J210" s="24">
        <v>274.53719999999998</v>
      </c>
      <c r="K210" s="28">
        <v>2.94</v>
      </c>
      <c r="L210" s="28"/>
      <c r="M210" s="24">
        <v>0</v>
      </c>
      <c r="N210" s="28">
        <v>0</v>
      </c>
      <c r="O210" s="28"/>
      <c r="P210" s="24">
        <v>137.26859999999999</v>
      </c>
      <c r="Q210" s="28">
        <v>1.47</v>
      </c>
      <c r="R210" s="28"/>
      <c r="S210" s="24">
        <v>504.71890000000002</v>
      </c>
      <c r="T210" s="28">
        <v>5.4050000000000002</v>
      </c>
      <c r="U210" s="28"/>
      <c r="V210" s="9" t="s">
        <v>207</v>
      </c>
      <c r="W210" s="9" t="s">
        <v>208</v>
      </c>
      <c r="X210" s="10"/>
      <c r="Y210" s="10" t="s">
        <v>585</v>
      </c>
    </row>
    <row r="211" spans="1:26" s="7" customFormat="1" x14ac:dyDescent="0.3">
      <c r="A211" s="10" t="s">
        <v>174</v>
      </c>
      <c r="B211" s="9" t="s">
        <v>30</v>
      </c>
      <c r="C211" s="9" t="s">
        <v>2</v>
      </c>
      <c r="D211" s="14" t="s">
        <v>20</v>
      </c>
      <c r="E211" s="9" t="s">
        <v>205</v>
      </c>
      <c r="F211" s="9" t="s">
        <v>205</v>
      </c>
      <c r="G211" s="10"/>
      <c r="H211" s="10" t="s">
        <v>241</v>
      </c>
      <c r="I211" s="10" t="s">
        <v>383</v>
      </c>
      <c r="J211" s="24">
        <v>102.83</v>
      </c>
      <c r="K211" s="28"/>
      <c r="L211" s="28"/>
      <c r="M211" s="24"/>
      <c r="N211" s="28"/>
      <c r="O211" s="28"/>
      <c r="P211" s="24"/>
      <c r="Q211" s="28"/>
      <c r="R211" s="28"/>
      <c r="S211" s="24"/>
      <c r="T211" s="28"/>
      <c r="U211" s="28"/>
      <c r="V211" s="9" t="s">
        <v>207</v>
      </c>
      <c r="W211" s="9" t="s">
        <v>213</v>
      </c>
      <c r="X211" s="10"/>
      <c r="Y211" s="10" t="s">
        <v>243</v>
      </c>
    </row>
    <row r="212" spans="1:26" s="7" customFormat="1" x14ac:dyDescent="0.3">
      <c r="A212" s="10" t="s">
        <v>174</v>
      </c>
      <c r="B212" s="9" t="s">
        <v>30</v>
      </c>
      <c r="C212" s="9" t="s">
        <v>2</v>
      </c>
      <c r="D212" s="18" t="s">
        <v>14</v>
      </c>
      <c r="E212" s="9" t="s">
        <v>209</v>
      </c>
      <c r="F212" s="9" t="s">
        <v>12</v>
      </c>
      <c r="G212" s="10"/>
      <c r="H212" s="10" t="s">
        <v>253</v>
      </c>
      <c r="I212" s="10" t="s">
        <v>381</v>
      </c>
      <c r="J212" s="24"/>
      <c r="K212" s="28"/>
      <c r="L212" s="28"/>
      <c r="M212" s="24">
        <v>101.7</v>
      </c>
      <c r="N212" s="28">
        <v>0.16333333333333333</v>
      </c>
      <c r="O212" s="28"/>
      <c r="P212" s="24"/>
      <c r="Q212" s="28"/>
      <c r="R212" s="28"/>
      <c r="S212" s="24">
        <v>180.8</v>
      </c>
      <c r="T212" s="28">
        <v>0.29037037037037039</v>
      </c>
      <c r="U212" s="28"/>
      <c r="V212" s="9" t="s">
        <v>211</v>
      </c>
      <c r="W212" s="9" t="s">
        <v>208</v>
      </c>
      <c r="X212" s="10"/>
      <c r="Y212" s="10" t="s">
        <v>240</v>
      </c>
    </row>
    <row r="213" spans="1:26" s="7" customFormat="1" x14ac:dyDescent="0.3">
      <c r="A213" s="10" t="s">
        <v>174</v>
      </c>
      <c r="B213" s="9" t="s">
        <v>30</v>
      </c>
      <c r="C213" s="9" t="s">
        <v>2</v>
      </c>
      <c r="D213" s="14" t="s">
        <v>11</v>
      </c>
      <c r="E213" s="9" t="s">
        <v>26</v>
      </c>
      <c r="F213" s="9" t="s">
        <v>26</v>
      </c>
      <c r="G213" s="10"/>
      <c r="H213" s="10" t="s">
        <v>180</v>
      </c>
      <c r="I213" s="10" t="s">
        <v>382</v>
      </c>
      <c r="J213" s="24"/>
      <c r="K213" s="28"/>
      <c r="L213" s="28"/>
      <c r="M213" s="24">
        <v>85</v>
      </c>
      <c r="N213" s="28"/>
      <c r="O213" s="28"/>
      <c r="P213" s="24"/>
      <c r="Q213" s="28"/>
      <c r="R213" s="28"/>
      <c r="S213" s="24"/>
      <c r="T213" s="28"/>
      <c r="U213" s="28"/>
      <c r="V213" s="9" t="s">
        <v>207</v>
      </c>
      <c r="W213" s="9" t="s">
        <v>213</v>
      </c>
      <c r="X213" s="10"/>
      <c r="Y213" s="10" t="s">
        <v>245</v>
      </c>
    </row>
    <row r="214" spans="1:26" s="7" customFormat="1" x14ac:dyDescent="0.3">
      <c r="A214" s="10" t="s">
        <v>174</v>
      </c>
      <c r="B214" s="9" t="s">
        <v>31</v>
      </c>
      <c r="C214" s="9" t="s">
        <v>2</v>
      </c>
      <c r="D214" s="14" t="s">
        <v>20</v>
      </c>
      <c r="E214" s="9" t="s">
        <v>205</v>
      </c>
      <c r="F214" s="9" t="s">
        <v>205</v>
      </c>
      <c r="G214" s="10"/>
      <c r="H214" s="10" t="s">
        <v>26</v>
      </c>
      <c r="I214" s="10" t="s">
        <v>587</v>
      </c>
      <c r="J214" s="24">
        <v>41.73</v>
      </c>
      <c r="K214" s="28">
        <v>0</v>
      </c>
      <c r="L214" s="28"/>
      <c r="M214" s="24">
        <v>0</v>
      </c>
      <c r="N214" s="28">
        <v>0</v>
      </c>
      <c r="O214" s="28"/>
      <c r="P214" s="24">
        <v>0</v>
      </c>
      <c r="Q214" s="28">
        <v>0</v>
      </c>
      <c r="R214" s="28"/>
      <c r="S214" s="24">
        <v>0</v>
      </c>
      <c r="T214" s="28">
        <v>0</v>
      </c>
      <c r="U214" s="28"/>
      <c r="V214" s="9" t="s">
        <v>207</v>
      </c>
      <c r="W214" s="9" t="s">
        <v>213</v>
      </c>
      <c r="X214" s="10"/>
      <c r="Y214" s="10" t="s">
        <v>243</v>
      </c>
    </row>
    <row r="215" spans="1:26" s="7" customFormat="1" x14ac:dyDescent="0.3">
      <c r="A215" s="10" t="s">
        <v>174</v>
      </c>
      <c r="B215" s="9" t="s">
        <v>31</v>
      </c>
      <c r="C215" s="9" t="s">
        <v>2</v>
      </c>
      <c r="D215" s="18" t="s">
        <v>14</v>
      </c>
      <c r="E215" s="9" t="s">
        <v>209</v>
      </c>
      <c r="F215" s="9" t="s">
        <v>12</v>
      </c>
      <c r="G215" s="10"/>
      <c r="H215" s="10" t="s">
        <v>13</v>
      </c>
      <c r="I215" s="10" t="s">
        <v>584</v>
      </c>
      <c r="J215" s="24">
        <v>0</v>
      </c>
      <c r="K215" s="28">
        <v>0</v>
      </c>
      <c r="L215" s="28"/>
      <c r="M215" s="24">
        <v>109</v>
      </c>
      <c r="N215" s="28">
        <v>0.18148148148148147</v>
      </c>
      <c r="O215" s="28"/>
      <c r="P215" s="24">
        <v>0</v>
      </c>
      <c r="Q215" s="28">
        <v>0</v>
      </c>
      <c r="R215" s="28"/>
      <c r="S215" s="24">
        <v>0</v>
      </c>
      <c r="T215" s="28">
        <v>0</v>
      </c>
      <c r="U215" s="28"/>
      <c r="V215" s="9" t="s">
        <v>211</v>
      </c>
      <c r="W215" s="9" t="s">
        <v>208</v>
      </c>
      <c r="X215" s="10"/>
      <c r="Y215" s="10" t="s">
        <v>585</v>
      </c>
    </row>
    <row r="216" spans="1:26" s="7" customFormat="1" x14ac:dyDescent="0.3">
      <c r="A216" s="10" t="s">
        <v>69</v>
      </c>
      <c r="B216" s="9" t="s">
        <v>35</v>
      </c>
      <c r="C216" s="9" t="s">
        <v>2</v>
      </c>
      <c r="D216" s="14" t="s">
        <v>20</v>
      </c>
      <c r="E216" s="9" t="s">
        <v>205</v>
      </c>
      <c r="F216" s="9" t="s">
        <v>205</v>
      </c>
      <c r="G216" s="10" t="s">
        <v>150</v>
      </c>
      <c r="H216" s="10" t="s">
        <v>215</v>
      </c>
      <c r="I216" s="10"/>
      <c r="J216" s="24">
        <v>45.475000000000001</v>
      </c>
      <c r="K216" s="28">
        <v>0</v>
      </c>
      <c r="L216" s="28"/>
      <c r="M216" s="24">
        <v>0</v>
      </c>
      <c r="N216" s="28">
        <v>0</v>
      </c>
      <c r="O216" s="28"/>
      <c r="P216" s="24">
        <v>0</v>
      </c>
      <c r="Q216" s="28">
        <v>0</v>
      </c>
      <c r="R216" s="28"/>
      <c r="S216" s="24">
        <v>0</v>
      </c>
      <c r="T216" s="28">
        <v>0</v>
      </c>
      <c r="U216" s="28"/>
      <c r="V216" s="9" t="s">
        <v>207</v>
      </c>
      <c r="W216" s="9" t="s">
        <v>213</v>
      </c>
      <c r="X216" s="10" t="s">
        <v>150</v>
      </c>
      <c r="Y216" s="10" t="s">
        <v>220</v>
      </c>
    </row>
    <row r="217" spans="1:26" s="7" customFormat="1" x14ac:dyDescent="0.3">
      <c r="A217" s="10" t="s">
        <v>69</v>
      </c>
      <c r="B217" s="9" t="s">
        <v>35</v>
      </c>
      <c r="C217" s="9" t="s">
        <v>2</v>
      </c>
      <c r="D217" s="9" t="s">
        <v>17</v>
      </c>
      <c r="E217" s="9" t="s">
        <v>209</v>
      </c>
      <c r="F217" s="9" t="s">
        <v>12</v>
      </c>
      <c r="G217" s="10" t="s">
        <v>150</v>
      </c>
      <c r="H217" s="10" t="s">
        <v>210</v>
      </c>
      <c r="I217" s="10"/>
      <c r="J217" s="24">
        <v>0</v>
      </c>
      <c r="K217" s="28">
        <v>0</v>
      </c>
      <c r="L217" s="28"/>
      <c r="M217" s="24">
        <v>0</v>
      </c>
      <c r="N217" s="28">
        <v>0</v>
      </c>
      <c r="O217" s="28"/>
      <c r="P217" s="24">
        <v>184.357</v>
      </c>
      <c r="Q217" s="28">
        <v>0</v>
      </c>
      <c r="R217" s="28"/>
      <c r="S217" s="24">
        <v>197.999</v>
      </c>
      <c r="T217" s="28">
        <v>0</v>
      </c>
      <c r="U217" s="28"/>
      <c r="V217" s="9" t="s">
        <v>207</v>
      </c>
      <c r="W217" s="9" t="s">
        <v>208</v>
      </c>
      <c r="X217" s="10" t="s">
        <v>150</v>
      </c>
      <c r="Y217" s="10"/>
    </row>
    <row r="218" spans="1:26" s="7" customFormat="1" ht="9.6" customHeight="1" x14ac:dyDescent="0.3">
      <c r="A218" s="10" t="s">
        <v>69</v>
      </c>
      <c r="B218" s="9" t="s">
        <v>35</v>
      </c>
      <c r="C218" s="9" t="s">
        <v>2</v>
      </c>
      <c r="D218" s="14" t="s">
        <v>11</v>
      </c>
      <c r="E218" s="9" t="s">
        <v>26</v>
      </c>
      <c r="F218" s="9" t="s">
        <v>26</v>
      </c>
      <c r="G218" s="10" t="s">
        <v>150</v>
      </c>
      <c r="H218" s="10" t="s">
        <v>212</v>
      </c>
      <c r="I218" s="10"/>
      <c r="J218" s="24">
        <f>90950/1000</f>
        <v>90.95</v>
      </c>
      <c r="K218" s="28">
        <v>0</v>
      </c>
      <c r="L218" s="28"/>
      <c r="M218" s="24">
        <v>0</v>
      </c>
      <c r="N218" s="28">
        <v>0</v>
      </c>
      <c r="O218" s="28"/>
      <c r="P218" s="24">
        <f>90950/1000</f>
        <v>90.95</v>
      </c>
      <c r="Q218" s="28">
        <v>0</v>
      </c>
      <c r="R218" s="28"/>
      <c r="S218" s="24">
        <v>0</v>
      </c>
      <c r="T218" s="28">
        <v>0</v>
      </c>
      <c r="U218" s="28"/>
      <c r="V218" s="9" t="s">
        <v>207</v>
      </c>
      <c r="W218" s="9" t="s">
        <v>213</v>
      </c>
      <c r="X218" s="10" t="s">
        <v>150</v>
      </c>
      <c r="Y218" s="10"/>
    </row>
    <row r="219" spans="1:26" s="7" customFormat="1" x14ac:dyDescent="0.3">
      <c r="A219" s="10" t="s">
        <v>69</v>
      </c>
      <c r="B219" s="9" t="s">
        <v>30</v>
      </c>
      <c r="C219" s="9" t="s">
        <v>2</v>
      </c>
      <c r="D219" s="14" t="s">
        <v>20</v>
      </c>
      <c r="E219" s="9" t="s">
        <v>205</v>
      </c>
      <c r="F219" s="9" t="s">
        <v>205</v>
      </c>
      <c r="G219" s="10"/>
      <c r="H219" s="10" t="s">
        <v>241</v>
      </c>
      <c r="I219" s="10" t="s">
        <v>384</v>
      </c>
      <c r="J219" s="24">
        <v>44.07</v>
      </c>
      <c r="K219" s="28"/>
      <c r="L219" s="28"/>
      <c r="M219" s="24"/>
      <c r="N219" s="28"/>
      <c r="O219" s="28"/>
      <c r="P219" s="24"/>
      <c r="Q219" s="28"/>
      <c r="R219" s="28"/>
      <c r="S219" s="24"/>
      <c r="T219" s="28"/>
      <c r="U219" s="28"/>
      <c r="V219" s="9" t="s">
        <v>207</v>
      </c>
      <c r="W219" s="9" t="s">
        <v>213</v>
      </c>
      <c r="X219" s="10"/>
      <c r="Y219" s="10" t="s">
        <v>269</v>
      </c>
    </row>
    <row r="220" spans="1:26" s="7" customFormat="1" x14ac:dyDescent="0.3">
      <c r="A220" s="10" t="s">
        <v>70</v>
      </c>
      <c r="B220" s="9" t="s">
        <v>35</v>
      </c>
      <c r="C220" s="9" t="s">
        <v>29</v>
      </c>
      <c r="D220" s="9" t="s">
        <v>17</v>
      </c>
      <c r="E220" s="9" t="s">
        <v>205</v>
      </c>
      <c r="F220" s="9" t="s">
        <v>205</v>
      </c>
      <c r="G220" s="10" t="s">
        <v>150</v>
      </c>
      <c r="H220" s="10" t="s">
        <v>206</v>
      </c>
      <c r="I220" s="10"/>
      <c r="J220" s="24">
        <v>0</v>
      </c>
      <c r="K220" s="28">
        <v>0</v>
      </c>
      <c r="L220" s="28"/>
      <c r="M220" s="24">
        <v>574.69609692000006</v>
      </c>
      <c r="N220" s="28">
        <v>0</v>
      </c>
      <c r="O220" s="28"/>
      <c r="P220" s="24">
        <v>0</v>
      </c>
      <c r="Q220" s="28">
        <v>0</v>
      </c>
      <c r="R220" s="28"/>
      <c r="S220" s="24">
        <v>0</v>
      </c>
      <c r="T220" s="28">
        <v>0</v>
      </c>
      <c r="U220" s="28"/>
      <c r="V220" s="9" t="s">
        <v>207</v>
      </c>
      <c r="W220" s="9" t="s">
        <v>208</v>
      </c>
      <c r="X220" s="10" t="s">
        <v>150</v>
      </c>
      <c r="Y220" s="10"/>
    </row>
    <row r="221" spans="1:26" s="7" customFormat="1" x14ac:dyDescent="0.3">
      <c r="A221" s="10" t="s">
        <v>70</v>
      </c>
      <c r="B221" s="9" t="s">
        <v>35</v>
      </c>
      <c r="C221" s="9" t="s">
        <v>29</v>
      </c>
      <c r="D221" s="9" t="s">
        <v>17</v>
      </c>
      <c r="E221" s="9" t="s">
        <v>209</v>
      </c>
      <c r="F221" s="9" t="s">
        <v>12</v>
      </c>
      <c r="G221" s="10" t="s">
        <v>150</v>
      </c>
      <c r="H221" s="10" t="s">
        <v>210</v>
      </c>
      <c r="I221" s="10"/>
      <c r="J221" s="24">
        <v>0</v>
      </c>
      <c r="K221" s="28">
        <v>0</v>
      </c>
      <c r="L221" s="28"/>
      <c r="M221" s="24">
        <v>0</v>
      </c>
      <c r="N221" s="28">
        <v>0</v>
      </c>
      <c r="O221" s="28"/>
      <c r="P221" s="24">
        <v>253.10300000000001</v>
      </c>
      <c r="Q221" s="28">
        <v>13</v>
      </c>
      <c r="R221" s="28"/>
      <c r="S221" s="24">
        <v>496.05799999999999</v>
      </c>
      <c r="T221" s="28">
        <v>8.8872969406496782</v>
      </c>
      <c r="U221" s="28"/>
      <c r="V221" s="9" t="s">
        <v>211</v>
      </c>
      <c r="W221" s="9" t="s">
        <v>208</v>
      </c>
      <c r="X221" s="10" t="s">
        <v>150</v>
      </c>
      <c r="Y221" s="10"/>
    </row>
    <row r="222" spans="1:26" s="7" customFormat="1" x14ac:dyDescent="0.3">
      <c r="A222" s="10" t="s">
        <v>70</v>
      </c>
      <c r="B222" s="9" t="s">
        <v>35</v>
      </c>
      <c r="C222" s="9" t="s">
        <v>29</v>
      </c>
      <c r="D222" s="14" t="s">
        <v>11</v>
      </c>
      <c r="E222" s="9" t="s">
        <v>26</v>
      </c>
      <c r="F222" s="9" t="s">
        <v>26</v>
      </c>
      <c r="G222" s="10" t="s">
        <v>150</v>
      </c>
      <c r="H222" s="10" t="s">
        <v>212</v>
      </c>
      <c r="I222" s="10"/>
      <c r="J222" s="24">
        <f>190511.36/1000</f>
        <v>190.51136</v>
      </c>
      <c r="K222" s="28">
        <v>0</v>
      </c>
      <c r="L222" s="28"/>
      <c r="M222" s="24">
        <v>0</v>
      </c>
      <c r="N222" s="28">
        <v>0</v>
      </c>
      <c r="O222" s="28"/>
      <c r="P222" s="24">
        <f>190511.36/1000</f>
        <v>190.51136</v>
      </c>
      <c r="Q222" s="28">
        <v>0</v>
      </c>
      <c r="R222" s="28"/>
      <c r="S222" s="24">
        <v>0</v>
      </c>
      <c r="T222" s="28">
        <v>0</v>
      </c>
      <c r="U222" s="28"/>
      <c r="V222" s="9" t="s">
        <v>207</v>
      </c>
      <c r="W222" s="9" t="s">
        <v>213</v>
      </c>
      <c r="X222" s="10" t="s">
        <v>150</v>
      </c>
      <c r="Y222" s="10"/>
    </row>
    <row r="223" spans="1:26" s="7" customFormat="1" x14ac:dyDescent="0.3">
      <c r="A223" s="10" t="s">
        <v>70</v>
      </c>
      <c r="B223" s="9" t="s">
        <v>30</v>
      </c>
      <c r="C223" s="9" t="s">
        <v>29</v>
      </c>
      <c r="D223" s="18" t="s">
        <v>14</v>
      </c>
      <c r="E223" s="9" t="s">
        <v>209</v>
      </c>
      <c r="F223" s="9" t="s">
        <v>12</v>
      </c>
      <c r="G223" s="10"/>
      <c r="H223" s="10" t="s">
        <v>253</v>
      </c>
      <c r="I223" s="10" t="s">
        <v>385</v>
      </c>
      <c r="J223" s="24"/>
      <c r="K223" s="28"/>
      <c r="L223" s="28"/>
      <c r="M223" s="24"/>
      <c r="N223" s="28"/>
      <c r="O223" s="28"/>
      <c r="P223" s="24">
        <v>181.44300000000001</v>
      </c>
      <c r="Q223" s="28">
        <v>3.0781039515604411</v>
      </c>
      <c r="R223" s="28"/>
      <c r="S223" s="24">
        <v>209.69300000000001</v>
      </c>
      <c r="T223" s="28">
        <v>3.5573533632713636</v>
      </c>
      <c r="U223" s="28"/>
      <c r="V223" s="9" t="s">
        <v>211</v>
      </c>
      <c r="W223" s="9" t="s">
        <v>208</v>
      </c>
      <c r="X223" s="10"/>
      <c r="Y223" s="10" t="s">
        <v>240</v>
      </c>
    </row>
    <row r="224" spans="1:26" s="7" customFormat="1" x14ac:dyDescent="0.3">
      <c r="A224" s="35" t="s">
        <v>227</v>
      </c>
      <c r="B224" s="31" t="s">
        <v>653</v>
      </c>
      <c r="C224" s="31" t="s">
        <v>227</v>
      </c>
      <c r="D224" s="31" t="s">
        <v>18</v>
      </c>
      <c r="E224" s="31" t="s">
        <v>209</v>
      </c>
      <c r="F224" s="31" t="s">
        <v>209</v>
      </c>
      <c r="G224" s="31"/>
      <c r="H224" s="31" t="s">
        <v>198</v>
      </c>
      <c r="I224" s="31"/>
      <c r="J224" s="39">
        <v>588.6</v>
      </c>
      <c r="K224" s="33"/>
      <c r="L224" s="33"/>
      <c r="M224" s="39">
        <v>588.6</v>
      </c>
      <c r="N224" s="33"/>
      <c r="O224" s="33"/>
      <c r="P224" s="39">
        <v>588.6</v>
      </c>
      <c r="Q224" s="33"/>
      <c r="R224" s="33"/>
      <c r="S224" s="34"/>
      <c r="T224" s="33"/>
      <c r="U224" s="33"/>
      <c r="V224" s="26" t="s">
        <v>207</v>
      </c>
      <c r="W224" s="31" t="s">
        <v>213</v>
      </c>
      <c r="X224" s="31"/>
      <c r="Y224" s="31"/>
      <c r="Z224" s="31"/>
    </row>
    <row r="225" spans="1:25" s="7" customFormat="1" x14ac:dyDescent="0.3">
      <c r="A225" s="10" t="s">
        <v>227</v>
      </c>
      <c r="B225" s="9" t="s">
        <v>38</v>
      </c>
      <c r="C225" s="9" t="s">
        <v>2</v>
      </c>
      <c r="D225" s="9" t="s">
        <v>18</v>
      </c>
      <c r="E225" s="9" t="s">
        <v>26</v>
      </c>
      <c r="F225" s="9" t="s">
        <v>26</v>
      </c>
      <c r="G225" s="10"/>
      <c r="H225" s="10"/>
      <c r="I225" s="10" t="s">
        <v>647</v>
      </c>
      <c r="J225" s="24">
        <v>1759.3750149999996</v>
      </c>
      <c r="K225" s="28"/>
      <c r="L225" s="28"/>
      <c r="M225" s="24">
        <f>J225*1.007</f>
        <v>1771.6906401049994</v>
      </c>
      <c r="N225" s="28"/>
      <c r="O225" s="28"/>
      <c r="P225" s="24">
        <f>M225*1.007</f>
        <v>1784.0924745857342</v>
      </c>
      <c r="Q225" s="28"/>
      <c r="R225" s="28"/>
      <c r="S225" s="24"/>
      <c r="T225" s="28"/>
      <c r="U225" s="28"/>
      <c r="V225" s="9" t="s">
        <v>207</v>
      </c>
      <c r="W225" s="9" t="s">
        <v>213</v>
      </c>
      <c r="X225" s="10"/>
      <c r="Y225" s="10" t="s">
        <v>648</v>
      </c>
    </row>
    <row r="226" spans="1:25" s="7" customFormat="1" x14ac:dyDescent="0.3">
      <c r="A226" s="10" t="s">
        <v>227</v>
      </c>
      <c r="B226" s="9" t="s">
        <v>35</v>
      </c>
      <c r="C226" s="9" t="s">
        <v>2</v>
      </c>
      <c r="D226" s="9" t="s">
        <v>18</v>
      </c>
      <c r="E226" s="9" t="s">
        <v>26</v>
      </c>
      <c r="F226" s="9" t="s">
        <v>26</v>
      </c>
      <c r="G226" s="10" t="s">
        <v>150</v>
      </c>
      <c r="H226" s="10" t="s">
        <v>228</v>
      </c>
      <c r="I226" s="10"/>
      <c r="J226" s="24">
        <v>2142.834910148385</v>
      </c>
      <c r="K226" s="28">
        <v>0</v>
      </c>
      <c r="L226" s="28"/>
      <c r="M226" s="24">
        <v>2157.8347545194233</v>
      </c>
      <c r="N226" s="28">
        <v>0</v>
      </c>
      <c r="O226" s="28"/>
      <c r="P226" s="24">
        <v>2172.9403138247235</v>
      </c>
      <c r="Q226" s="28">
        <v>0</v>
      </c>
      <c r="R226" s="28"/>
      <c r="S226" s="24">
        <v>0</v>
      </c>
      <c r="T226" s="28">
        <v>0</v>
      </c>
      <c r="U226" s="28"/>
      <c r="V226" s="9" t="s">
        <v>207</v>
      </c>
      <c r="W226" s="9" t="s">
        <v>213</v>
      </c>
      <c r="X226" s="10" t="s">
        <v>150</v>
      </c>
      <c r="Y226" s="10"/>
    </row>
    <row r="227" spans="1:25" s="7" customFormat="1" x14ac:dyDescent="0.3">
      <c r="A227" s="10" t="s">
        <v>227</v>
      </c>
      <c r="B227" s="9" t="s">
        <v>30</v>
      </c>
      <c r="C227" s="9" t="s">
        <v>2</v>
      </c>
      <c r="D227" s="9" t="s">
        <v>18</v>
      </c>
      <c r="E227" s="9" t="s">
        <v>205</v>
      </c>
      <c r="F227" s="9" t="s">
        <v>205</v>
      </c>
      <c r="G227" s="10"/>
      <c r="H227" s="10" t="s">
        <v>386</v>
      </c>
      <c r="I227" s="10" t="s">
        <v>391</v>
      </c>
      <c r="J227" s="24">
        <v>678</v>
      </c>
      <c r="K227" s="28"/>
      <c r="L227" s="28"/>
      <c r="M227" s="24"/>
      <c r="N227" s="28"/>
      <c r="O227" s="28"/>
      <c r="P227" s="24">
        <v>678</v>
      </c>
      <c r="Q227" s="28"/>
      <c r="R227" s="28"/>
      <c r="S227" s="24"/>
      <c r="T227" s="28"/>
      <c r="U227" s="28"/>
      <c r="V227" s="9" t="s">
        <v>207</v>
      </c>
      <c r="W227" s="9" t="s">
        <v>213</v>
      </c>
      <c r="X227" s="10"/>
      <c r="Y227" s="10" t="s">
        <v>392</v>
      </c>
    </row>
    <row r="228" spans="1:25" s="7" customFormat="1" x14ac:dyDescent="0.3">
      <c r="A228" s="10" t="s">
        <v>227</v>
      </c>
      <c r="B228" s="9" t="s">
        <v>30</v>
      </c>
      <c r="C228" s="9" t="s">
        <v>2</v>
      </c>
      <c r="D228" s="9" t="s">
        <v>18</v>
      </c>
      <c r="E228" s="9" t="s">
        <v>209</v>
      </c>
      <c r="F228" s="9" t="s">
        <v>209</v>
      </c>
      <c r="G228" s="10"/>
      <c r="H228" s="10" t="s">
        <v>386</v>
      </c>
      <c r="I228" s="10" t="s">
        <v>393</v>
      </c>
      <c r="J228" s="24">
        <v>508.5</v>
      </c>
      <c r="K228" s="28"/>
      <c r="L228" s="28"/>
      <c r="M228" s="24"/>
      <c r="N228" s="28"/>
      <c r="O228" s="28"/>
      <c r="P228" s="24"/>
      <c r="Q228" s="28"/>
      <c r="R228" s="28"/>
      <c r="S228" s="24"/>
      <c r="T228" s="28"/>
      <c r="U228" s="28"/>
      <c r="V228" s="9" t="s">
        <v>207</v>
      </c>
      <c r="W228" s="9" t="s">
        <v>213</v>
      </c>
      <c r="X228" s="10"/>
      <c r="Y228" s="10" t="s">
        <v>394</v>
      </c>
    </row>
    <row r="229" spans="1:25" s="7" customFormat="1" x14ac:dyDescent="0.3">
      <c r="A229" s="10" t="s">
        <v>227</v>
      </c>
      <c r="B229" s="9" t="s">
        <v>30</v>
      </c>
      <c r="C229" s="9" t="s">
        <v>2</v>
      </c>
      <c r="D229" s="9" t="s">
        <v>18</v>
      </c>
      <c r="E229" s="9" t="s">
        <v>26</v>
      </c>
      <c r="F229" s="9" t="s">
        <v>26</v>
      </c>
      <c r="G229" s="10"/>
      <c r="H229" s="10" t="s">
        <v>386</v>
      </c>
      <c r="I229" s="10" t="s">
        <v>387</v>
      </c>
      <c r="J229" s="24">
        <v>11427.929928000003</v>
      </c>
      <c r="K229" s="28"/>
      <c r="L229" s="28"/>
      <c r="M229" s="24"/>
      <c r="N229" s="28"/>
      <c r="O229" s="28"/>
      <c r="P229" s="24"/>
      <c r="Q229" s="28"/>
      <c r="R229" s="28"/>
      <c r="S229" s="24"/>
      <c r="T229" s="28"/>
      <c r="U229" s="28"/>
      <c r="V229" s="9" t="s">
        <v>207</v>
      </c>
      <c r="W229" s="9" t="s">
        <v>213</v>
      </c>
      <c r="X229" s="10"/>
      <c r="Y229" s="10" t="s">
        <v>388</v>
      </c>
    </row>
    <row r="230" spans="1:25" s="7" customFormat="1" x14ac:dyDescent="0.3">
      <c r="A230" s="10" t="s">
        <v>227</v>
      </c>
      <c r="B230" s="9" t="s">
        <v>30</v>
      </c>
      <c r="C230" s="9" t="s">
        <v>2</v>
      </c>
      <c r="D230" s="9" t="s">
        <v>18</v>
      </c>
      <c r="E230" s="9" t="s">
        <v>26</v>
      </c>
      <c r="F230" s="9" t="s">
        <v>26</v>
      </c>
      <c r="G230" s="10"/>
      <c r="H230" s="10" t="s">
        <v>386</v>
      </c>
      <c r="I230" s="10" t="s">
        <v>389</v>
      </c>
      <c r="J230" s="24"/>
      <c r="K230" s="28"/>
      <c r="L230" s="28"/>
      <c r="M230" s="24">
        <v>11770.767825840003</v>
      </c>
      <c r="N230" s="28"/>
      <c r="O230" s="28"/>
      <c r="P230" s="24"/>
      <c r="Q230" s="28"/>
      <c r="R230" s="28"/>
      <c r="S230" s="24"/>
      <c r="T230" s="28"/>
      <c r="U230" s="28"/>
      <c r="V230" s="9" t="s">
        <v>207</v>
      </c>
      <c r="W230" s="9" t="s">
        <v>213</v>
      </c>
      <c r="X230" s="10"/>
      <c r="Y230" s="10" t="s">
        <v>388</v>
      </c>
    </row>
    <row r="231" spans="1:25" s="7" customFormat="1" x14ac:dyDescent="0.3">
      <c r="A231" s="10" t="s">
        <v>227</v>
      </c>
      <c r="B231" s="9" t="s">
        <v>30</v>
      </c>
      <c r="C231" s="9" t="s">
        <v>2</v>
      </c>
      <c r="D231" s="9" t="s">
        <v>18</v>
      </c>
      <c r="E231" s="9" t="s">
        <v>26</v>
      </c>
      <c r="F231" s="9" t="s">
        <v>26</v>
      </c>
      <c r="G231" s="10"/>
      <c r="H231" s="10" t="s">
        <v>386</v>
      </c>
      <c r="I231" s="10" t="s">
        <v>390</v>
      </c>
      <c r="J231" s="24"/>
      <c r="K231" s="28"/>
      <c r="L231" s="28"/>
      <c r="M231" s="24"/>
      <c r="N231" s="28"/>
      <c r="O231" s="28"/>
      <c r="P231" s="24">
        <v>12123.890860615204</v>
      </c>
      <c r="Q231" s="28"/>
      <c r="R231" s="28"/>
      <c r="S231" s="24"/>
      <c r="T231" s="28"/>
      <c r="U231" s="28"/>
      <c r="V231" s="9" t="s">
        <v>207</v>
      </c>
      <c r="W231" s="9" t="s">
        <v>213</v>
      </c>
      <c r="X231" s="10"/>
      <c r="Y231" s="10" t="s">
        <v>388</v>
      </c>
    </row>
    <row r="232" spans="1:25" s="7" customFormat="1" x14ac:dyDescent="0.3">
      <c r="A232" s="10" t="s">
        <v>227</v>
      </c>
      <c r="B232" s="9" t="s">
        <v>31</v>
      </c>
      <c r="C232" s="9" t="s">
        <v>2</v>
      </c>
      <c r="D232" s="9" t="s">
        <v>18</v>
      </c>
      <c r="E232" s="9" t="s">
        <v>209</v>
      </c>
      <c r="F232" s="9" t="s">
        <v>209</v>
      </c>
      <c r="G232" s="10"/>
      <c r="H232" s="10" t="s">
        <v>386</v>
      </c>
      <c r="I232" s="10" t="s">
        <v>393</v>
      </c>
      <c r="J232" s="24">
        <v>481.5</v>
      </c>
      <c r="K232" s="28">
        <v>0</v>
      </c>
      <c r="L232" s="28"/>
      <c r="M232" s="24">
        <v>0</v>
      </c>
      <c r="N232" s="28">
        <v>0</v>
      </c>
      <c r="O232" s="28"/>
      <c r="P232" s="24">
        <v>0</v>
      </c>
      <c r="Q232" s="28">
        <v>0</v>
      </c>
      <c r="R232" s="28"/>
      <c r="S232" s="24">
        <v>0</v>
      </c>
      <c r="T232" s="28">
        <v>0</v>
      </c>
      <c r="U232" s="28"/>
      <c r="V232" s="9" t="s">
        <v>207</v>
      </c>
      <c r="W232" s="9" t="s">
        <v>213</v>
      </c>
      <c r="X232" s="10"/>
      <c r="Y232" s="10" t="s">
        <v>585</v>
      </c>
    </row>
    <row r="233" spans="1:25" s="7" customFormat="1" x14ac:dyDescent="0.3">
      <c r="A233" s="10" t="s">
        <v>227</v>
      </c>
      <c r="B233" s="9" t="s">
        <v>31</v>
      </c>
      <c r="C233" s="9" t="s">
        <v>2</v>
      </c>
      <c r="D233" s="9" t="s">
        <v>18</v>
      </c>
      <c r="E233" s="9" t="s">
        <v>26</v>
      </c>
      <c r="F233" s="9" t="s">
        <v>26</v>
      </c>
      <c r="G233" s="10"/>
      <c r="H233" s="10" t="s">
        <v>150</v>
      </c>
      <c r="I233" s="10" t="s">
        <v>604</v>
      </c>
      <c r="J233" s="24">
        <v>2050.4070779999997</v>
      </c>
      <c r="K233" s="28">
        <v>0</v>
      </c>
      <c r="L233" s="28"/>
      <c r="M233" s="24">
        <v>2064.7599275459993</v>
      </c>
      <c r="N233" s="28">
        <v>0</v>
      </c>
      <c r="O233" s="28"/>
      <c r="P233" s="24">
        <v>2079.213247038821</v>
      </c>
      <c r="Q233" s="28">
        <v>0</v>
      </c>
      <c r="R233" s="28"/>
      <c r="S233" s="24">
        <v>0</v>
      </c>
      <c r="T233" s="28">
        <v>0</v>
      </c>
      <c r="U233" s="28"/>
      <c r="V233" s="9" t="s">
        <v>207</v>
      </c>
      <c r="W233" s="9" t="s">
        <v>213</v>
      </c>
      <c r="X233" s="10"/>
      <c r="Y233" s="10" t="s">
        <v>605</v>
      </c>
    </row>
    <row r="234" spans="1:25" s="7" customFormat="1" x14ac:dyDescent="0.3">
      <c r="A234" s="10" t="s">
        <v>71</v>
      </c>
      <c r="B234" s="9" t="s">
        <v>30</v>
      </c>
      <c r="C234" s="9" t="s">
        <v>2</v>
      </c>
      <c r="D234" s="18" t="s">
        <v>14</v>
      </c>
      <c r="E234" s="9" t="s">
        <v>209</v>
      </c>
      <c r="F234" s="9" t="s">
        <v>12</v>
      </c>
      <c r="G234" s="10"/>
      <c r="H234" s="10" t="s">
        <v>271</v>
      </c>
      <c r="I234" s="10" t="s">
        <v>395</v>
      </c>
      <c r="J234" s="24">
        <v>23.73</v>
      </c>
      <c r="K234" s="28">
        <v>0.02</v>
      </c>
      <c r="L234" s="28"/>
      <c r="M234" s="24"/>
      <c r="N234" s="28"/>
      <c r="O234" s="28"/>
      <c r="P234" s="24"/>
      <c r="Q234" s="28"/>
      <c r="R234" s="28"/>
      <c r="S234" s="24"/>
      <c r="T234" s="28"/>
      <c r="U234" s="28"/>
      <c r="V234" s="9" t="s">
        <v>211</v>
      </c>
      <c r="W234" s="9" t="s">
        <v>208</v>
      </c>
      <c r="X234" s="10"/>
      <c r="Y234" s="10" t="s">
        <v>368</v>
      </c>
    </row>
    <row r="235" spans="1:25" s="7" customFormat="1" ht="13.25" customHeight="1" x14ac:dyDescent="0.3">
      <c r="A235" s="10" t="s">
        <v>71</v>
      </c>
      <c r="B235" s="9" t="s">
        <v>30</v>
      </c>
      <c r="C235" s="9" t="s">
        <v>2</v>
      </c>
      <c r="D235" s="18" t="s">
        <v>14</v>
      </c>
      <c r="E235" s="9" t="s">
        <v>209</v>
      </c>
      <c r="F235" s="9" t="s">
        <v>12</v>
      </c>
      <c r="G235" s="10"/>
      <c r="H235" s="10" t="s">
        <v>253</v>
      </c>
      <c r="I235" s="10" t="s">
        <v>396</v>
      </c>
      <c r="J235" s="24">
        <v>100.42874999999999</v>
      </c>
      <c r="K235" s="28">
        <v>0.159</v>
      </c>
      <c r="L235" s="28"/>
      <c r="M235" s="24"/>
      <c r="N235" s="28"/>
      <c r="O235" s="28"/>
      <c r="P235" s="24"/>
      <c r="Q235" s="28"/>
      <c r="R235" s="28"/>
      <c r="S235" s="24">
        <v>234.33374999999998</v>
      </c>
      <c r="T235" s="28">
        <v>0.371</v>
      </c>
      <c r="U235" s="28"/>
      <c r="V235" s="9" t="s">
        <v>207</v>
      </c>
      <c r="W235" s="9" t="s">
        <v>208</v>
      </c>
      <c r="X235" s="10"/>
      <c r="Y235" s="10" t="s">
        <v>262</v>
      </c>
    </row>
    <row r="236" spans="1:25" s="7" customFormat="1" x14ac:dyDescent="0.3">
      <c r="A236" s="10" t="s">
        <v>71</v>
      </c>
      <c r="B236" s="9" t="s">
        <v>30</v>
      </c>
      <c r="C236" s="9" t="s">
        <v>2</v>
      </c>
      <c r="D236" s="14" t="s">
        <v>11</v>
      </c>
      <c r="E236" s="9" t="s">
        <v>26</v>
      </c>
      <c r="F236" s="9" t="s">
        <v>26</v>
      </c>
      <c r="G236" s="10"/>
      <c r="H236" s="10" t="s">
        <v>180</v>
      </c>
      <c r="I236" s="10" t="s">
        <v>397</v>
      </c>
      <c r="J236" s="24"/>
      <c r="K236" s="28"/>
      <c r="L236" s="28"/>
      <c r="M236" s="24">
        <v>85</v>
      </c>
      <c r="N236" s="28"/>
      <c r="O236" s="28"/>
      <c r="P236" s="24"/>
      <c r="Q236" s="28"/>
      <c r="R236" s="28"/>
      <c r="S236" s="24"/>
      <c r="T236" s="28"/>
      <c r="U236" s="28"/>
      <c r="V236" s="9" t="s">
        <v>207</v>
      </c>
      <c r="W236" s="9" t="s">
        <v>213</v>
      </c>
      <c r="X236" s="10"/>
      <c r="Y236" s="10" t="s">
        <v>245</v>
      </c>
    </row>
    <row r="237" spans="1:25" s="7" customFormat="1" x14ac:dyDescent="0.3">
      <c r="A237" s="10" t="s">
        <v>72</v>
      </c>
      <c r="B237" s="9" t="s">
        <v>30</v>
      </c>
      <c r="C237" s="9" t="s">
        <v>2</v>
      </c>
      <c r="D237" s="14" t="s">
        <v>20</v>
      </c>
      <c r="E237" s="9" t="s">
        <v>205</v>
      </c>
      <c r="F237" s="9" t="s">
        <v>205</v>
      </c>
      <c r="G237" s="10"/>
      <c r="H237" s="10" t="s">
        <v>241</v>
      </c>
      <c r="I237" s="10" t="s">
        <v>399</v>
      </c>
      <c r="J237" s="24">
        <v>57.63</v>
      </c>
      <c r="K237" s="28"/>
      <c r="L237" s="28"/>
      <c r="M237" s="24"/>
      <c r="N237" s="28"/>
      <c r="O237" s="28"/>
      <c r="P237" s="24"/>
      <c r="Q237" s="28"/>
      <c r="R237" s="28"/>
      <c r="S237" s="24"/>
      <c r="T237" s="28"/>
      <c r="U237" s="28"/>
      <c r="V237" s="9" t="s">
        <v>207</v>
      </c>
      <c r="W237" s="9" t="s">
        <v>213</v>
      </c>
      <c r="X237" s="10"/>
      <c r="Y237" s="10" t="s">
        <v>340</v>
      </c>
    </row>
    <row r="238" spans="1:25" s="7" customFormat="1" x14ac:dyDescent="0.3">
      <c r="A238" s="10" t="s">
        <v>72</v>
      </c>
      <c r="B238" s="9" t="s">
        <v>30</v>
      </c>
      <c r="C238" s="9" t="s">
        <v>2</v>
      </c>
      <c r="D238" s="18" t="s">
        <v>14</v>
      </c>
      <c r="E238" s="9" t="s">
        <v>209</v>
      </c>
      <c r="F238" s="9" t="s">
        <v>209</v>
      </c>
      <c r="G238" s="10"/>
      <c r="H238" s="10" t="s">
        <v>253</v>
      </c>
      <c r="I238" s="10" t="s">
        <v>398</v>
      </c>
      <c r="J238" s="24"/>
      <c r="K238" s="28"/>
      <c r="L238" s="28"/>
      <c r="M238" s="24"/>
      <c r="N238" s="28"/>
      <c r="O238" s="28"/>
      <c r="P238" s="24">
        <v>40.68</v>
      </c>
      <c r="Q238" s="28">
        <v>0.3148178137651822</v>
      </c>
      <c r="R238" s="28"/>
      <c r="S238" s="24">
        <v>85.88</v>
      </c>
      <c r="T238" s="28">
        <v>0.66461538461538461</v>
      </c>
      <c r="U238" s="28"/>
      <c r="V238" s="9" t="s">
        <v>211</v>
      </c>
      <c r="W238" s="9" t="s">
        <v>208</v>
      </c>
      <c r="X238" s="10"/>
      <c r="Y238" s="10" t="s">
        <v>240</v>
      </c>
    </row>
    <row r="239" spans="1:25" s="7" customFormat="1" ht="9.6" customHeight="1" x14ac:dyDescent="0.3">
      <c r="A239" s="10" t="s">
        <v>72</v>
      </c>
      <c r="B239" s="9" t="s">
        <v>30</v>
      </c>
      <c r="C239" s="9" t="s">
        <v>2</v>
      </c>
      <c r="D239" s="14" t="s">
        <v>11</v>
      </c>
      <c r="E239" s="9" t="s">
        <v>26</v>
      </c>
      <c r="F239" s="9" t="s">
        <v>26</v>
      </c>
      <c r="G239" s="10"/>
      <c r="H239" s="10" t="s">
        <v>180</v>
      </c>
      <c r="I239" s="10" t="s">
        <v>400</v>
      </c>
      <c r="J239" s="24"/>
      <c r="K239" s="28"/>
      <c r="L239" s="28"/>
      <c r="M239" s="24">
        <v>159.744</v>
      </c>
      <c r="N239" s="28"/>
      <c r="O239" s="28"/>
      <c r="P239" s="24"/>
      <c r="Q239" s="28"/>
      <c r="R239" s="28"/>
      <c r="S239" s="24"/>
      <c r="T239" s="28"/>
      <c r="U239" s="28"/>
      <c r="V239" s="9" t="s">
        <v>207</v>
      </c>
      <c r="W239" s="9" t="s">
        <v>213</v>
      </c>
      <c r="X239" s="10"/>
      <c r="Y239" s="10" t="s">
        <v>668</v>
      </c>
    </row>
    <row r="240" spans="1:25" s="7" customFormat="1" x14ac:dyDescent="0.3">
      <c r="A240" s="10" t="s">
        <v>72</v>
      </c>
      <c r="B240" s="9" t="s">
        <v>31</v>
      </c>
      <c r="C240" s="9" t="s">
        <v>2</v>
      </c>
      <c r="D240" s="14" t="s">
        <v>20</v>
      </c>
      <c r="E240" s="9" t="s">
        <v>205</v>
      </c>
      <c r="F240" s="9" t="s">
        <v>205</v>
      </c>
      <c r="G240" s="10"/>
      <c r="H240" s="10" t="s">
        <v>26</v>
      </c>
      <c r="I240" s="10" t="s">
        <v>587</v>
      </c>
      <c r="J240" s="24">
        <v>127.33000000000001</v>
      </c>
      <c r="K240" s="28">
        <v>0</v>
      </c>
      <c r="L240" s="28"/>
      <c r="M240" s="24">
        <v>0</v>
      </c>
      <c r="N240" s="28">
        <v>0</v>
      </c>
      <c r="O240" s="28"/>
      <c r="P240" s="24">
        <v>0</v>
      </c>
      <c r="Q240" s="28">
        <v>0</v>
      </c>
      <c r="R240" s="28"/>
      <c r="S240" s="24">
        <v>0</v>
      </c>
      <c r="T240" s="28">
        <v>0</v>
      </c>
      <c r="U240" s="28"/>
      <c r="V240" s="9" t="s">
        <v>207</v>
      </c>
      <c r="W240" s="9" t="s">
        <v>213</v>
      </c>
      <c r="X240" s="10"/>
      <c r="Y240" s="10" t="s">
        <v>588</v>
      </c>
    </row>
    <row r="241" spans="1:26" s="7" customFormat="1" x14ac:dyDescent="0.3">
      <c r="A241" s="10" t="s">
        <v>72</v>
      </c>
      <c r="B241" s="9" t="s">
        <v>31</v>
      </c>
      <c r="C241" s="9" t="s">
        <v>2</v>
      </c>
      <c r="D241" s="18" t="s">
        <v>14</v>
      </c>
      <c r="E241" s="9" t="s">
        <v>209</v>
      </c>
      <c r="F241" s="9" t="s">
        <v>12</v>
      </c>
      <c r="G241" s="10"/>
      <c r="H241" s="10" t="s">
        <v>13</v>
      </c>
      <c r="I241" s="10" t="s">
        <v>584</v>
      </c>
      <c r="J241" s="24">
        <v>0</v>
      </c>
      <c r="K241" s="28">
        <v>0</v>
      </c>
      <c r="L241" s="28"/>
      <c r="M241" s="24">
        <v>0</v>
      </c>
      <c r="N241" s="28">
        <v>0</v>
      </c>
      <c r="O241" s="28"/>
      <c r="P241" s="24">
        <v>195.703</v>
      </c>
      <c r="Q241" s="28">
        <v>1.5994493927125508</v>
      </c>
      <c r="R241" s="28"/>
      <c r="S241" s="24">
        <v>160.5</v>
      </c>
      <c r="T241" s="28">
        <v>1.3117408906882593</v>
      </c>
      <c r="U241" s="28"/>
      <c r="V241" s="9" t="s">
        <v>211</v>
      </c>
      <c r="W241" s="9" t="s">
        <v>208</v>
      </c>
      <c r="X241" s="10"/>
      <c r="Y241" s="10" t="s">
        <v>588</v>
      </c>
    </row>
    <row r="242" spans="1:26" s="7" customFormat="1" x14ac:dyDescent="0.3">
      <c r="A242" s="10" t="s">
        <v>73</v>
      </c>
      <c r="B242" s="9" t="s">
        <v>30</v>
      </c>
      <c r="C242" s="9" t="s">
        <v>29</v>
      </c>
      <c r="D242" s="14" t="s">
        <v>20</v>
      </c>
      <c r="E242" s="9" t="s">
        <v>205</v>
      </c>
      <c r="F242" s="9" t="s">
        <v>205</v>
      </c>
      <c r="G242" s="10"/>
      <c r="H242" s="10" t="s">
        <v>241</v>
      </c>
      <c r="I242" s="10" t="s">
        <v>404</v>
      </c>
      <c r="J242" s="24">
        <v>150.29</v>
      </c>
      <c r="K242" s="28"/>
      <c r="L242" s="28"/>
      <c r="M242" s="24"/>
      <c r="N242" s="28"/>
      <c r="O242" s="28"/>
      <c r="P242" s="24"/>
      <c r="Q242" s="28"/>
      <c r="R242" s="28"/>
      <c r="S242" s="24"/>
      <c r="T242" s="28"/>
      <c r="U242" s="28"/>
      <c r="V242" s="9" t="s">
        <v>207</v>
      </c>
      <c r="W242" s="9" t="s">
        <v>213</v>
      </c>
      <c r="X242" s="10"/>
      <c r="Y242" s="10" t="s">
        <v>243</v>
      </c>
    </row>
    <row r="243" spans="1:26" s="7" customFormat="1" x14ac:dyDescent="0.3">
      <c r="A243" s="10" t="s">
        <v>73</v>
      </c>
      <c r="B243" s="9" t="s">
        <v>30</v>
      </c>
      <c r="C243" s="9" t="s">
        <v>29</v>
      </c>
      <c r="D243" s="18" t="s">
        <v>14</v>
      </c>
      <c r="E243" s="9" t="s">
        <v>209</v>
      </c>
      <c r="F243" s="9" t="s">
        <v>12</v>
      </c>
      <c r="G243" s="10"/>
      <c r="H243" s="10" t="s">
        <v>253</v>
      </c>
      <c r="I243" s="10" t="s">
        <v>401</v>
      </c>
      <c r="J243" s="24">
        <v>75.599999999999994</v>
      </c>
      <c r="K243" s="28">
        <v>0.87</v>
      </c>
      <c r="L243" s="28"/>
      <c r="M243" s="24"/>
      <c r="N243" s="28"/>
      <c r="O243" s="28"/>
      <c r="P243" s="24"/>
      <c r="Q243" s="28"/>
      <c r="R243" s="28"/>
      <c r="S243" s="24">
        <v>176.4</v>
      </c>
      <c r="T243" s="28">
        <v>2.04</v>
      </c>
      <c r="U243" s="28"/>
      <c r="V243" s="9" t="s">
        <v>207</v>
      </c>
      <c r="W243" s="9" t="s">
        <v>208</v>
      </c>
      <c r="X243" s="10"/>
      <c r="Y243" s="10" t="s">
        <v>402</v>
      </c>
    </row>
    <row r="244" spans="1:26" s="7" customFormat="1" ht="9.6" customHeight="1" x14ac:dyDescent="0.3">
      <c r="A244" s="10" t="s">
        <v>73</v>
      </c>
      <c r="B244" s="9" t="s">
        <v>30</v>
      </c>
      <c r="C244" s="9" t="s">
        <v>29</v>
      </c>
      <c r="D244" s="14" t="s">
        <v>11</v>
      </c>
      <c r="E244" s="9" t="s">
        <v>26</v>
      </c>
      <c r="F244" s="9" t="s">
        <v>26</v>
      </c>
      <c r="G244" s="10"/>
      <c r="H244" s="10" t="s">
        <v>180</v>
      </c>
      <c r="I244" s="10" t="s">
        <v>403</v>
      </c>
      <c r="J244" s="24">
        <v>85</v>
      </c>
      <c r="K244" s="28"/>
      <c r="L244" s="28"/>
      <c r="M244" s="24"/>
      <c r="N244" s="28"/>
      <c r="O244" s="28"/>
      <c r="P244" s="24">
        <v>85</v>
      </c>
      <c r="Q244" s="28"/>
      <c r="R244" s="28"/>
      <c r="S244" s="24"/>
      <c r="T244" s="28"/>
      <c r="U244" s="28"/>
      <c r="V244" s="9" t="s">
        <v>207</v>
      </c>
      <c r="W244" s="9" t="s">
        <v>213</v>
      </c>
      <c r="X244" s="10"/>
      <c r="Y244" s="10" t="s">
        <v>267</v>
      </c>
    </row>
    <row r="245" spans="1:26" s="7" customFormat="1" x14ac:dyDescent="0.3">
      <c r="A245" s="10" t="s">
        <v>73</v>
      </c>
      <c r="B245" s="9" t="s">
        <v>31</v>
      </c>
      <c r="C245" s="9" t="s">
        <v>29</v>
      </c>
      <c r="D245" s="14" t="s">
        <v>20</v>
      </c>
      <c r="E245" s="9" t="s">
        <v>205</v>
      </c>
      <c r="F245" s="9" t="s">
        <v>205</v>
      </c>
      <c r="G245" s="10"/>
      <c r="H245" s="10" t="s">
        <v>26</v>
      </c>
      <c r="I245" s="10" t="s">
        <v>587</v>
      </c>
      <c r="J245" s="24">
        <v>54.57</v>
      </c>
      <c r="K245" s="28">
        <v>0</v>
      </c>
      <c r="L245" s="28"/>
      <c r="M245" s="24">
        <v>0</v>
      </c>
      <c r="N245" s="28">
        <v>0</v>
      </c>
      <c r="O245" s="28"/>
      <c r="P245" s="24">
        <v>0</v>
      </c>
      <c r="Q245" s="28">
        <v>0</v>
      </c>
      <c r="R245" s="28"/>
      <c r="S245" s="24">
        <v>0</v>
      </c>
      <c r="T245" s="28">
        <v>0</v>
      </c>
      <c r="U245" s="28"/>
      <c r="V245" s="9" t="s">
        <v>207</v>
      </c>
      <c r="W245" s="9" t="s">
        <v>213</v>
      </c>
      <c r="X245" s="10"/>
      <c r="Y245" s="10" t="s">
        <v>585</v>
      </c>
    </row>
    <row r="246" spans="1:26" s="7" customFormat="1" ht="9" customHeight="1" x14ac:dyDescent="0.3">
      <c r="A246" s="10" t="s">
        <v>73</v>
      </c>
      <c r="B246" s="9" t="s">
        <v>31</v>
      </c>
      <c r="C246" s="9" t="s">
        <v>29</v>
      </c>
      <c r="D246" s="18" t="s">
        <v>14</v>
      </c>
      <c r="E246" s="9" t="s">
        <v>209</v>
      </c>
      <c r="F246" s="9" t="s">
        <v>12</v>
      </c>
      <c r="G246" s="10"/>
      <c r="H246" s="10" t="s">
        <v>13</v>
      </c>
      <c r="I246" s="10" t="s">
        <v>584</v>
      </c>
      <c r="J246" s="24">
        <v>59.92</v>
      </c>
      <c r="K246" s="28">
        <v>0.64929999999999999</v>
      </c>
      <c r="L246" s="28"/>
      <c r="M246" s="24">
        <v>0</v>
      </c>
      <c r="N246" s="28">
        <v>0</v>
      </c>
      <c r="O246" s="28"/>
      <c r="P246" s="24">
        <v>69.84</v>
      </c>
      <c r="Q246" s="28">
        <v>0.75700000000000001</v>
      </c>
      <c r="R246" s="28"/>
      <c r="S246" s="24">
        <v>50</v>
      </c>
      <c r="T246" s="28">
        <v>0.54200000000000004</v>
      </c>
      <c r="U246" s="28"/>
      <c r="V246" s="9" t="s">
        <v>207</v>
      </c>
      <c r="W246" s="9" t="s">
        <v>208</v>
      </c>
      <c r="X246" s="10"/>
      <c r="Y246" s="10" t="s">
        <v>585</v>
      </c>
      <c r="Z246" s="7" t="s">
        <v>606</v>
      </c>
    </row>
    <row r="247" spans="1:26" s="7" customFormat="1" x14ac:dyDescent="0.3">
      <c r="A247" s="10" t="s">
        <v>74</v>
      </c>
      <c r="B247" s="9" t="s">
        <v>30</v>
      </c>
      <c r="C247" s="9" t="s">
        <v>2</v>
      </c>
      <c r="D247" s="14" t="s">
        <v>20</v>
      </c>
      <c r="E247" s="9" t="s">
        <v>205</v>
      </c>
      <c r="F247" s="9" t="s">
        <v>205</v>
      </c>
      <c r="G247" s="10"/>
      <c r="H247" s="10" t="s">
        <v>241</v>
      </c>
      <c r="I247" s="10" t="s">
        <v>407</v>
      </c>
      <c r="J247" s="24">
        <v>102.83</v>
      </c>
      <c r="K247" s="28"/>
      <c r="L247" s="28"/>
      <c r="M247" s="24"/>
      <c r="N247" s="28"/>
      <c r="O247" s="28"/>
      <c r="P247" s="24"/>
      <c r="Q247" s="28"/>
      <c r="R247" s="28"/>
      <c r="S247" s="24"/>
      <c r="T247" s="28"/>
      <c r="U247" s="28"/>
      <c r="V247" s="9" t="s">
        <v>207</v>
      </c>
      <c r="W247" s="9" t="s">
        <v>213</v>
      </c>
      <c r="X247" s="10"/>
      <c r="Y247" s="10" t="s">
        <v>243</v>
      </c>
    </row>
    <row r="248" spans="1:26" s="7" customFormat="1" x14ac:dyDescent="0.3">
      <c r="A248" s="10" t="s">
        <v>74</v>
      </c>
      <c r="B248" s="9" t="s">
        <v>30</v>
      </c>
      <c r="C248" s="9" t="s">
        <v>2</v>
      </c>
      <c r="D248" s="18" t="s">
        <v>14</v>
      </c>
      <c r="E248" s="9" t="s">
        <v>209</v>
      </c>
      <c r="F248" s="9" t="s">
        <v>12</v>
      </c>
      <c r="G248" s="10"/>
      <c r="H248" s="10" t="s">
        <v>253</v>
      </c>
      <c r="I248" s="10" t="s">
        <v>405</v>
      </c>
      <c r="J248" s="24">
        <v>52</v>
      </c>
      <c r="K248" s="28">
        <v>0.03</v>
      </c>
      <c r="L248" s="28"/>
      <c r="M248" s="24"/>
      <c r="N248" s="28"/>
      <c r="O248" s="28"/>
      <c r="P248" s="24"/>
      <c r="Q248" s="28"/>
      <c r="R248" s="28"/>
      <c r="S248" s="24">
        <v>78</v>
      </c>
      <c r="T248" s="28">
        <v>0.04</v>
      </c>
      <c r="U248" s="28"/>
      <c r="V248" s="9" t="s">
        <v>207</v>
      </c>
      <c r="W248" s="9" t="s">
        <v>208</v>
      </c>
      <c r="X248" s="10"/>
      <c r="Y248" s="10" t="s">
        <v>680</v>
      </c>
    </row>
    <row r="249" spans="1:26" s="7" customFormat="1" x14ac:dyDescent="0.3">
      <c r="A249" s="10" t="s">
        <v>74</v>
      </c>
      <c r="B249" s="9" t="s">
        <v>30</v>
      </c>
      <c r="C249" s="9" t="s">
        <v>2</v>
      </c>
      <c r="D249" s="14" t="s">
        <v>11</v>
      </c>
      <c r="E249" s="9" t="s">
        <v>26</v>
      </c>
      <c r="F249" s="9" t="s">
        <v>26</v>
      </c>
      <c r="G249" s="10"/>
      <c r="H249" s="10" t="s">
        <v>180</v>
      </c>
      <c r="I249" s="10" t="s">
        <v>406</v>
      </c>
      <c r="J249" s="24"/>
      <c r="K249" s="28"/>
      <c r="L249" s="28"/>
      <c r="M249" s="24">
        <v>85</v>
      </c>
      <c r="N249" s="28"/>
      <c r="O249" s="28"/>
      <c r="P249" s="24"/>
      <c r="Q249" s="28"/>
      <c r="R249" s="28"/>
      <c r="S249" s="24"/>
      <c r="T249" s="28"/>
      <c r="U249" s="28"/>
      <c r="V249" s="9" t="s">
        <v>207</v>
      </c>
      <c r="W249" s="9" t="s">
        <v>213</v>
      </c>
      <c r="X249" s="10"/>
      <c r="Y249" s="10" t="s">
        <v>245</v>
      </c>
    </row>
    <row r="250" spans="1:26" s="7" customFormat="1" x14ac:dyDescent="0.3">
      <c r="A250" s="10" t="s">
        <v>74</v>
      </c>
      <c r="B250" s="9" t="s">
        <v>31</v>
      </c>
      <c r="C250" s="9" t="s">
        <v>2</v>
      </c>
      <c r="D250" s="14" t="s">
        <v>20</v>
      </c>
      <c r="E250" s="9" t="s">
        <v>205</v>
      </c>
      <c r="F250" s="9" t="s">
        <v>205</v>
      </c>
      <c r="G250" s="10"/>
      <c r="H250" s="10" t="s">
        <v>26</v>
      </c>
      <c r="I250" s="10" t="s">
        <v>587</v>
      </c>
      <c r="J250" s="24">
        <v>41.730000000000004</v>
      </c>
      <c r="K250" s="28">
        <v>0</v>
      </c>
      <c r="L250" s="28"/>
      <c r="M250" s="24">
        <v>0</v>
      </c>
      <c r="N250" s="28">
        <v>0</v>
      </c>
      <c r="O250" s="28"/>
      <c r="P250" s="24">
        <v>0</v>
      </c>
      <c r="Q250" s="28">
        <v>0</v>
      </c>
      <c r="R250" s="28"/>
      <c r="S250" s="24">
        <v>0</v>
      </c>
      <c r="T250" s="28">
        <v>0</v>
      </c>
      <c r="U250" s="28"/>
      <c r="V250" s="9" t="s">
        <v>207</v>
      </c>
      <c r="W250" s="9" t="s">
        <v>213</v>
      </c>
      <c r="X250" s="10"/>
      <c r="Y250" s="10" t="s">
        <v>585</v>
      </c>
    </row>
    <row r="251" spans="1:26" s="7" customFormat="1" x14ac:dyDescent="0.3">
      <c r="A251" s="10" t="s">
        <v>74</v>
      </c>
      <c r="B251" s="9" t="s">
        <v>31</v>
      </c>
      <c r="C251" s="9" t="s">
        <v>2</v>
      </c>
      <c r="D251" s="18" t="s">
        <v>14</v>
      </c>
      <c r="E251" s="9" t="s">
        <v>209</v>
      </c>
      <c r="F251" s="9" t="s">
        <v>12</v>
      </c>
      <c r="G251" s="10"/>
      <c r="H251" s="10" t="s">
        <v>13</v>
      </c>
      <c r="I251" s="10" t="s">
        <v>584</v>
      </c>
      <c r="J251" s="24">
        <v>42.59662527779669</v>
      </c>
      <c r="K251" s="28">
        <v>0.4</v>
      </c>
      <c r="L251" s="28"/>
      <c r="M251" s="24">
        <v>0</v>
      </c>
      <c r="N251" s="28">
        <v>0</v>
      </c>
      <c r="O251" s="28"/>
      <c r="P251" s="24">
        <v>48.864371481339809</v>
      </c>
      <c r="Q251" s="28">
        <v>0.38800000000000001</v>
      </c>
      <c r="R251" s="28"/>
      <c r="S251" s="24">
        <v>97.698681829808905</v>
      </c>
      <c r="T251" s="28">
        <v>0.21199999999999999</v>
      </c>
      <c r="U251" s="28"/>
      <c r="V251" s="9" t="s">
        <v>207</v>
      </c>
      <c r="W251" s="9" t="s">
        <v>208</v>
      </c>
      <c r="X251" s="10"/>
      <c r="Y251" s="10" t="s">
        <v>585</v>
      </c>
    </row>
    <row r="252" spans="1:26" s="7" customFormat="1" x14ac:dyDescent="0.3">
      <c r="A252" s="10" t="s">
        <v>75</v>
      </c>
      <c r="B252" s="9" t="s">
        <v>35</v>
      </c>
      <c r="C252" s="9" t="s">
        <v>2</v>
      </c>
      <c r="D252" s="14" t="s">
        <v>20</v>
      </c>
      <c r="E252" s="9" t="s">
        <v>205</v>
      </c>
      <c r="F252" s="9" t="s">
        <v>205</v>
      </c>
      <c r="G252" s="10" t="s">
        <v>150</v>
      </c>
      <c r="H252" s="10" t="s">
        <v>215</v>
      </c>
      <c r="I252" s="10"/>
      <c r="J252" s="24">
        <v>0</v>
      </c>
      <c r="K252" s="28">
        <v>0</v>
      </c>
      <c r="L252" s="28"/>
      <c r="M252" s="24">
        <v>63.664999999999999</v>
      </c>
      <c r="N252" s="28">
        <v>0</v>
      </c>
      <c r="O252" s="28"/>
      <c r="P252" s="24">
        <v>0</v>
      </c>
      <c r="Q252" s="28">
        <v>0</v>
      </c>
      <c r="R252" s="28"/>
      <c r="S252" s="24">
        <v>0</v>
      </c>
      <c r="T252" s="28">
        <v>0</v>
      </c>
      <c r="U252" s="28"/>
      <c r="V252" s="9" t="s">
        <v>207</v>
      </c>
      <c r="W252" s="9" t="s">
        <v>213</v>
      </c>
      <c r="X252" s="10" t="s">
        <v>150</v>
      </c>
      <c r="Y252" s="10" t="s">
        <v>220</v>
      </c>
    </row>
    <row r="253" spans="1:26" s="7" customFormat="1" x14ac:dyDescent="0.3">
      <c r="A253" s="10" t="s">
        <v>75</v>
      </c>
      <c r="B253" s="9" t="s">
        <v>35</v>
      </c>
      <c r="C253" s="9" t="s">
        <v>2</v>
      </c>
      <c r="D253" s="9" t="s">
        <v>17</v>
      </c>
      <c r="E253" s="9" t="s">
        <v>209</v>
      </c>
      <c r="F253" s="9" t="s">
        <v>12</v>
      </c>
      <c r="G253" s="10" t="s">
        <v>150</v>
      </c>
      <c r="H253" s="10" t="s">
        <v>210</v>
      </c>
      <c r="I253" s="10"/>
      <c r="J253" s="24">
        <v>133.75</v>
      </c>
      <c r="K253" s="28">
        <v>0.2960526315789474</v>
      </c>
      <c r="L253" s="28"/>
      <c r="M253" s="24">
        <v>37.450000000000003</v>
      </c>
      <c r="N253" s="28">
        <v>8.2894736842105257E-2</v>
      </c>
      <c r="O253" s="28"/>
      <c r="P253" s="24">
        <v>0</v>
      </c>
      <c r="Q253" s="28">
        <v>0</v>
      </c>
      <c r="R253" s="28"/>
      <c r="S253" s="24">
        <v>58.85</v>
      </c>
      <c r="T253" s="28">
        <v>0.13026315789473683</v>
      </c>
      <c r="U253" s="28"/>
      <c r="V253" s="9" t="s">
        <v>211</v>
      </c>
      <c r="W253" s="9" t="s">
        <v>208</v>
      </c>
      <c r="X253" s="10" t="s">
        <v>150</v>
      </c>
      <c r="Y253" s="10"/>
    </row>
    <row r="254" spans="1:26" s="7" customFormat="1" x14ac:dyDescent="0.3">
      <c r="A254" s="10" t="s">
        <v>75</v>
      </c>
      <c r="B254" s="9" t="s">
        <v>30</v>
      </c>
      <c r="C254" s="9" t="s">
        <v>2</v>
      </c>
      <c r="D254" s="18" t="s">
        <v>14</v>
      </c>
      <c r="E254" s="9" t="s">
        <v>209</v>
      </c>
      <c r="F254" s="9" t="s">
        <v>12</v>
      </c>
      <c r="G254" s="10"/>
      <c r="H254" s="10" t="s">
        <v>253</v>
      </c>
      <c r="I254" s="10" t="s">
        <v>408</v>
      </c>
      <c r="J254" s="24">
        <v>51.414999999999999</v>
      </c>
      <c r="K254" s="28">
        <v>0.11</v>
      </c>
      <c r="L254" s="28"/>
      <c r="M254" s="24">
        <v>51.414999999999999</v>
      </c>
      <c r="N254" s="28">
        <v>0.10776315789473685</v>
      </c>
      <c r="O254" s="28"/>
      <c r="P254" s="24"/>
      <c r="Q254" s="28"/>
      <c r="R254" s="28"/>
      <c r="S254" s="24">
        <v>34.465000000000003</v>
      </c>
      <c r="T254" s="28">
        <v>7.2236842105263155E-2</v>
      </c>
      <c r="U254" s="28"/>
      <c r="V254" s="9" t="s">
        <v>211</v>
      </c>
      <c r="W254" s="9" t="s">
        <v>208</v>
      </c>
      <c r="X254" s="10"/>
      <c r="Y254" s="10" t="s">
        <v>368</v>
      </c>
    </row>
    <row r="255" spans="1:26" s="7" customFormat="1" x14ac:dyDescent="0.3">
      <c r="A255" s="10" t="s">
        <v>75</v>
      </c>
      <c r="B255" s="9" t="s">
        <v>30</v>
      </c>
      <c r="C255" s="9" t="s">
        <v>2</v>
      </c>
      <c r="D255" s="14" t="s">
        <v>11</v>
      </c>
      <c r="E255" s="9" t="s">
        <v>26</v>
      </c>
      <c r="F255" s="9" t="s">
        <v>26</v>
      </c>
      <c r="G255" s="10"/>
      <c r="H255" s="10" t="s">
        <v>180</v>
      </c>
      <c r="I255" s="10" t="s">
        <v>409</v>
      </c>
      <c r="J255" s="24">
        <v>85</v>
      </c>
      <c r="K255" s="28"/>
      <c r="L255" s="28"/>
      <c r="M255" s="24"/>
      <c r="N255" s="28"/>
      <c r="O255" s="28"/>
      <c r="P255" s="24">
        <v>85</v>
      </c>
      <c r="Q255" s="28"/>
      <c r="R255" s="28"/>
      <c r="S255" s="24"/>
      <c r="T255" s="28"/>
      <c r="U255" s="28"/>
      <c r="V255" s="9" t="s">
        <v>207</v>
      </c>
      <c r="W255" s="9" t="s">
        <v>213</v>
      </c>
      <c r="X255" s="10"/>
      <c r="Y255" s="10" t="s">
        <v>346</v>
      </c>
    </row>
    <row r="256" spans="1:26" s="7" customFormat="1" x14ac:dyDescent="0.3">
      <c r="A256" s="10" t="s">
        <v>76</v>
      </c>
      <c r="B256" s="9" t="s">
        <v>35</v>
      </c>
      <c r="C256" s="9" t="s">
        <v>2</v>
      </c>
      <c r="D256" s="14" t="s">
        <v>20</v>
      </c>
      <c r="E256" s="9" t="s">
        <v>205</v>
      </c>
      <c r="F256" s="9" t="s">
        <v>205</v>
      </c>
      <c r="G256" s="10" t="s">
        <v>150</v>
      </c>
      <c r="H256" s="10" t="s">
        <v>215</v>
      </c>
      <c r="I256" s="10"/>
      <c r="J256" s="24">
        <v>0</v>
      </c>
      <c r="K256" s="28">
        <v>0</v>
      </c>
      <c r="L256" s="28"/>
      <c r="M256" s="24">
        <v>91</v>
      </c>
      <c r="N256" s="28">
        <v>0</v>
      </c>
      <c r="O256" s="28"/>
      <c r="P256" s="24">
        <v>0</v>
      </c>
      <c r="Q256" s="28">
        <v>0</v>
      </c>
      <c r="R256" s="28"/>
      <c r="S256" s="24">
        <v>0</v>
      </c>
      <c r="T256" s="28">
        <v>0</v>
      </c>
      <c r="U256" s="28"/>
      <c r="V256" s="9" t="s">
        <v>207</v>
      </c>
      <c r="W256" s="9" t="s">
        <v>213</v>
      </c>
      <c r="X256" s="10" t="s">
        <v>150</v>
      </c>
      <c r="Y256" s="10" t="s">
        <v>220</v>
      </c>
    </row>
    <row r="257" spans="1:26" s="7" customFormat="1" x14ac:dyDescent="0.3">
      <c r="A257" s="10" t="s">
        <v>76</v>
      </c>
      <c r="B257" s="9" t="s">
        <v>30</v>
      </c>
      <c r="C257" s="9" t="s">
        <v>2</v>
      </c>
      <c r="D257" s="18" t="s">
        <v>14</v>
      </c>
      <c r="E257" s="9" t="s">
        <v>209</v>
      </c>
      <c r="F257" s="9" t="s">
        <v>209</v>
      </c>
      <c r="G257" s="10"/>
      <c r="H257" s="10" t="s">
        <v>271</v>
      </c>
      <c r="I257" s="10" t="s">
        <v>410</v>
      </c>
      <c r="J257" s="24">
        <v>127.556</v>
      </c>
      <c r="K257" s="28">
        <v>0.51</v>
      </c>
      <c r="L257" s="28"/>
      <c r="M257" s="24"/>
      <c r="N257" s="28"/>
      <c r="O257" s="28"/>
      <c r="P257" s="24"/>
      <c r="Q257" s="28"/>
      <c r="R257" s="28"/>
      <c r="S257" s="24"/>
      <c r="T257" s="28"/>
      <c r="U257" s="28"/>
      <c r="V257" s="9" t="s">
        <v>211</v>
      </c>
      <c r="W257" s="9" t="s">
        <v>208</v>
      </c>
      <c r="X257" s="10"/>
      <c r="Y257" s="10" t="s">
        <v>411</v>
      </c>
    </row>
    <row r="258" spans="1:26" s="7" customFormat="1" x14ac:dyDescent="0.3">
      <c r="A258" s="10" t="s">
        <v>76</v>
      </c>
      <c r="B258" s="9" t="s">
        <v>30</v>
      </c>
      <c r="C258" s="9" t="s">
        <v>2</v>
      </c>
      <c r="D258" s="14" t="s">
        <v>20</v>
      </c>
      <c r="E258" s="9" t="s">
        <v>209</v>
      </c>
      <c r="F258" s="9" t="s">
        <v>209</v>
      </c>
      <c r="G258" s="10"/>
      <c r="H258" s="10" t="s">
        <v>310</v>
      </c>
      <c r="I258" s="10" t="s">
        <v>412</v>
      </c>
      <c r="J258" s="24">
        <v>33.9</v>
      </c>
      <c r="K258" s="28"/>
      <c r="L258" s="28"/>
      <c r="M258" s="24"/>
      <c r="N258" s="28"/>
      <c r="O258" s="28"/>
      <c r="P258" s="24"/>
      <c r="Q258" s="28"/>
      <c r="R258" s="28"/>
      <c r="S258" s="24"/>
      <c r="T258" s="28"/>
      <c r="U258" s="28"/>
      <c r="V258" s="9" t="s">
        <v>207</v>
      </c>
      <c r="W258" s="9" t="s">
        <v>213</v>
      </c>
      <c r="X258" s="10"/>
      <c r="Y258" s="10" t="s">
        <v>411</v>
      </c>
    </row>
    <row r="259" spans="1:26" s="7" customFormat="1" x14ac:dyDescent="0.3">
      <c r="A259" s="10" t="s">
        <v>76</v>
      </c>
      <c r="B259" s="9" t="s">
        <v>30</v>
      </c>
      <c r="C259" s="9" t="s">
        <v>2</v>
      </c>
      <c r="D259" s="18" t="s">
        <v>14</v>
      </c>
      <c r="E259" s="9" t="s">
        <v>209</v>
      </c>
      <c r="F259" s="9" t="s">
        <v>209</v>
      </c>
      <c r="G259" s="10"/>
      <c r="H259" s="10" t="s">
        <v>253</v>
      </c>
      <c r="I259" s="10" t="s">
        <v>413</v>
      </c>
      <c r="J259" s="24"/>
      <c r="K259" s="28"/>
      <c r="L259" s="28"/>
      <c r="M259" s="24">
        <v>34.662999999999997</v>
      </c>
      <c r="N259" s="28">
        <v>0.46800000000000003</v>
      </c>
      <c r="O259" s="28"/>
      <c r="P259" s="24"/>
      <c r="Q259" s="28"/>
      <c r="R259" s="28"/>
      <c r="S259" s="24">
        <v>80.88</v>
      </c>
      <c r="T259" s="28">
        <v>1.0920000000000001</v>
      </c>
      <c r="U259" s="28"/>
      <c r="V259" s="9" t="s">
        <v>207</v>
      </c>
      <c r="W259" s="9" t="s">
        <v>208</v>
      </c>
      <c r="X259" s="10"/>
      <c r="Y259" s="10" t="s">
        <v>414</v>
      </c>
    </row>
    <row r="260" spans="1:26" s="7" customFormat="1" x14ac:dyDescent="0.3">
      <c r="A260" s="10" t="s">
        <v>76</v>
      </c>
      <c r="B260" s="9" t="s">
        <v>30</v>
      </c>
      <c r="C260" s="9" t="s">
        <v>2</v>
      </c>
      <c r="D260" s="14" t="s">
        <v>11</v>
      </c>
      <c r="E260" s="9" t="s">
        <v>26</v>
      </c>
      <c r="F260" s="9" t="s">
        <v>26</v>
      </c>
      <c r="G260" s="10"/>
      <c r="H260" s="10" t="s">
        <v>180</v>
      </c>
      <c r="I260" s="10" t="s">
        <v>415</v>
      </c>
      <c r="J260" s="24">
        <v>128</v>
      </c>
      <c r="K260" s="28"/>
      <c r="L260" s="28"/>
      <c r="M260" s="24"/>
      <c r="N260" s="28"/>
      <c r="O260" s="28"/>
      <c r="P260" s="24">
        <v>128</v>
      </c>
      <c r="Q260" s="28"/>
      <c r="R260" s="28"/>
      <c r="S260" s="24"/>
      <c r="T260" s="28"/>
      <c r="U260" s="28"/>
      <c r="V260" s="9" t="s">
        <v>207</v>
      </c>
      <c r="W260" s="9" t="s">
        <v>213</v>
      </c>
      <c r="X260" s="10"/>
      <c r="Y260" s="10" t="s">
        <v>416</v>
      </c>
    </row>
    <row r="261" spans="1:26" s="7" customFormat="1" x14ac:dyDescent="0.3">
      <c r="A261" s="20" t="s">
        <v>77</v>
      </c>
      <c r="B261" s="18" t="s">
        <v>708</v>
      </c>
      <c r="C261" s="9" t="s">
        <v>2</v>
      </c>
      <c r="D261" s="18" t="s">
        <v>20</v>
      </c>
      <c r="E261" s="18" t="s">
        <v>205</v>
      </c>
      <c r="F261" s="18" t="s">
        <v>205</v>
      </c>
      <c r="G261" s="18"/>
      <c r="H261" s="1" t="s">
        <v>241</v>
      </c>
      <c r="I261" s="1"/>
      <c r="J261" s="15">
        <v>192.1</v>
      </c>
      <c r="K261" s="16"/>
      <c r="L261" s="16"/>
      <c r="M261" s="15"/>
      <c r="N261" s="16"/>
      <c r="O261" s="16"/>
      <c r="P261" s="15"/>
      <c r="Q261" s="16"/>
      <c r="R261" s="16"/>
      <c r="S261" s="15"/>
      <c r="T261" s="16"/>
      <c r="U261" s="16"/>
      <c r="V261" s="32" t="s">
        <v>207</v>
      </c>
      <c r="W261" s="32" t="s">
        <v>213</v>
      </c>
      <c r="X261" s="20"/>
      <c r="Y261" s="3"/>
      <c r="Z261" s="3"/>
    </row>
    <row r="262" spans="1:26" s="7" customFormat="1" x14ac:dyDescent="0.3">
      <c r="A262" s="10" t="s">
        <v>77</v>
      </c>
      <c r="B262" s="9" t="s">
        <v>30</v>
      </c>
      <c r="C262" s="9" t="s">
        <v>2</v>
      </c>
      <c r="D262" s="18" t="s">
        <v>14</v>
      </c>
      <c r="E262" s="9" t="s">
        <v>209</v>
      </c>
      <c r="F262" s="9" t="s">
        <v>209</v>
      </c>
      <c r="G262" s="10"/>
      <c r="H262" s="10" t="s">
        <v>253</v>
      </c>
      <c r="I262" s="10" t="s">
        <v>417</v>
      </c>
      <c r="J262" s="24"/>
      <c r="K262" s="28"/>
      <c r="L262" s="28"/>
      <c r="M262" s="24">
        <v>41.244999999999997</v>
      </c>
      <c r="N262" s="28">
        <v>0.36531196581196584</v>
      </c>
      <c r="O262" s="28"/>
      <c r="P262" s="24"/>
      <c r="Q262" s="28"/>
      <c r="R262" s="28"/>
      <c r="S262" s="24">
        <v>127.125</v>
      </c>
      <c r="T262" s="28">
        <v>1.1259615384615385</v>
      </c>
      <c r="U262" s="28"/>
      <c r="V262" s="9" t="s">
        <v>211</v>
      </c>
      <c r="W262" s="9" t="s">
        <v>208</v>
      </c>
      <c r="X262" s="10"/>
      <c r="Y262" s="10" t="s">
        <v>240</v>
      </c>
    </row>
    <row r="263" spans="1:26" s="7" customFormat="1" x14ac:dyDescent="0.3">
      <c r="A263" s="10" t="s">
        <v>77</v>
      </c>
      <c r="B263" s="9" t="s">
        <v>30</v>
      </c>
      <c r="C263" s="9" t="s">
        <v>2</v>
      </c>
      <c r="D263" s="14" t="s">
        <v>11</v>
      </c>
      <c r="E263" s="9" t="s">
        <v>26</v>
      </c>
      <c r="F263" s="9" t="s">
        <v>26</v>
      </c>
      <c r="G263" s="10"/>
      <c r="H263" s="10" t="s">
        <v>180</v>
      </c>
      <c r="I263" s="10" t="s">
        <v>418</v>
      </c>
      <c r="J263" s="24">
        <v>85</v>
      </c>
      <c r="K263" s="28"/>
      <c r="L263" s="28"/>
      <c r="M263" s="24"/>
      <c r="N263" s="28"/>
      <c r="O263" s="28"/>
      <c r="P263" s="24">
        <v>85</v>
      </c>
      <c r="Q263" s="28"/>
      <c r="R263" s="28"/>
      <c r="S263" s="24"/>
      <c r="T263" s="28"/>
      <c r="U263" s="28"/>
      <c r="V263" s="9" t="s">
        <v>207</v>
      </c>
      <c r="W263" s="9" t="s">
        <v>213</v>
      </c>
      <c r="X263" s="10"/>
      <c r="Y263" s="10" t="s">
        <v>264</v>
      </c>
    </row>
    <row r="264" spans="1:26" s="7" customFormat="1" x14ac:dyDescent="0.3">
      <c r="A264" s="10" t="s">
        <v>77</v>
      </c>
      <c r="B264" s="9" t="s">
        <v>31</v>
      </c>
      <c r="C264" s="9" t="s">
        <v>2</v>
      </c>
      <c r="D264" s="18" t="s">
        <v>14</v>
      </c>
      <c r="E264" s="9" t="s">
        <v>209</v>
      </c>
      <c r="F264" s="9" t="s">
        <v>12</v>
      </c>
      <c r="G264" s="10"/>
      <c r="H264" s="10" t="s">
        <v>13</v>
      </c>
      <c r="I264" s="10" t="s">
        <v>584</v>
      </c>
      <c r="J264" s="24">
        <v>0</v>
      </c>
      <c r="K264" s="28">
        <v>0</v>
      </c>
      <c r="L264" s="28"/>
      <c r="M264" s="24">
        <v>176.01499999999999</v>
      </c>
      <c r="N264" s="28">
        <v>1.6464059829059829</v>
      </c>
      <c r="O264" s="28"/>
      <c r="P264" s="24">
        <v>0</v>
      </c>
      <c r="Q264" s="28">
        <v>0</v>
      </c>
      <c r="R264" s="28"/>
      <c r="S264" s="24">
        <v>677.31</v>
      </c>
      <c r="T264" s="28">
        <v>6.3354102564102561</v>
      </c>
      <c r="U264" s="28"/>
      <c r="V264" s="9" t="s">
        <v>211</v>
      </c>
      <c r="W264" s="9" t="s">
        <v>208</v>
      </c>
      <c r="X264" s="10"/>
      <c r="Y264" s="10" t="s">
        <v>588</v>
      </c>
    </row>
    <row r="265" spans="1:26" s="7" customFormat="1" x14ac:dyDescent="0.3">
      <c r="A265" s="1" t="s">
        <v>78</v>
      </c>
      <c r="B265" s="14" t="s">
        <v>28</v>
      </c>
      <c r="C265" s="9" t="s">
        <v>29</v>
      </c>
      <c r="D265" s="18" t="s">
        <v>14</v>
      </c>
      <c r="E265" s="18" t="s">
        <v>209</v>
      </c>
      <c r="F265" s="18" t="s">
        <v>209</v>
      </c>
      <c r="G265" s="1"/>
      <c r="H265" s="1" t="s">
        <v>165</v>
      </c>
      <c r="I265" s="1"/>
      <c r="J265" s="19">
        <v>1395.511</v>
      </c>
      <c r="K265" s="22">
        <v>21.502529009355943</v>
      </c>
      <c r="L265" s="29"/>
      <c r="M265" s="17"/>
      <c r="N265" s="27"/>
      <c r="O265" s="29"/>
      <c r="P265" s="17"/>
      <c r="Q265" s="29"/>
      <c r="R265" s="29"/>
      <c r="S265" s="17"/>
      <c r="T265" s="27"/>
      <c r="U265" s="29"/>
      <c r="V265" s="25" t="s">
        <v>211</v>
      </c>
      <c r="W265" s="25" t="s">
        <v>208</v>
      </c>
      <c r="X265" s="17"/>
      <c r="Y265" s="17" t="s">
        <v>654</v>
      </c>
      <c r="Z265" s="1"/>
    </row>
    <row r="266" spans="1:26" s="7" customFormat="1" x14ac:dyDescent="0.3">
      <c r="A266" s="1" t="s">
        <v>78</v>
      </c>
      <c r="B266" s="9" t="s">
        <v>35</v>
      </c>
      <c r="C266" s="9" t="s">
        <v>29</v>
      </c>
      <c r="D266" s="14" t="s">
        <v>20</v>
      </c>
      <c r="E266" s="9" t="s">
        <v>205</v>
      </c>
      <c r="F266" s="9" t="s">
        <v>205</v>
      </c>
      <c r="G266" s="10" t="s">
        <v>150</v>
      </c>
      <c r="H266" s="10" t="s">
        <v>215</v>
      </c>
      <c r="I266" s="10"/>
      <c r="J266" s="24">
        <v>250</v>
      </c>
      <c r="K266" s="28">
        <v>0</v>
      </c>
      <c r="L266" s="28"/>
      <c r="M266" s="24">
        <v>0</v>
      </c>
      <c r="N266" s="28">
        <v>0</v>
      </c>
      <c r="O266" s="28"/>
      <c r="P266" s="24">
        <v>0</v>
      </c>
      <c r="Q266" s="28">
        <v>0</v>
      </c>
      <c r="R266" s="28"/>
      <c r="S266" s="24">
        <v>0</v>
      </c>
      <c r="T266" s="28">
        <v>0</v>
      </c>
      <c r="U266" s="28"/>
      <c r="V266" s="9" t="s">
        <v>207</v>
      </c>
      <c r="W266" s="9" t="s">
        <v>213</v>
      </c>
      <c r="X266" s="10" t="s">
        <v>150</v>
      </c>
      <c r="Y266" s="10" t="s">
        <v>664</v>
      </c>
    </row>
    <row r="267" spans="1:26" s="7" customFormat="1" x14ac:dyDescent="0.3">
      <c r="A267" s="1" t="s">
        <v>78</v>
      </c>
      <c r="B267" s="9" t="s">
        <v>35</v>
      </c>
      <c r="C267" s="9" t="s">
        <v>29</v>
      </c>
      <c r="D267" s="9" t="s">
        <v>17</v>
      </c>
      <c r="E267" s="9" t="s">
        <v>209</v>
      </c>
      <c r="F267" s="9" t="s">
        <v>209</v>
      </c>
      <c r="G267" s="10" t="s">
        <v>150</v>
      </c>
      <c r="H267" s="10" t="s">
        <v>230</v>
      </c>
      <c r="I267" s="10"/>
      <c r="J267" s="24">
        <v>0</v>
      </c>
      <c r="K267" s="28">
        <v>0</v>
      </c>
      <c r="L267" s="28"/>
      <c r="M267" s="24">
        <v>16409</v>
      </c>
      <c r="N267" s="28">
        <v>136.18</v>
      </c>
      <c r="O267" s="28"/>
      <c r="P267" s="24">
        <v>24613</v>
      </c>
      <c r="Q267" s="28">
        <v>307.5</v>
      </c>
      <c r="R267" s="28"/>
      <c r="S267" s="24">
        <v>0</v>
      </c>
      <c r="T267" s="28">
        <v>0</v>
      </c>
      <c r="U267" s="28"/>
      <c r="V267" s="9" t="s">
        <v>207</v>
      </c>
      <c r="W267" s="9" t="s">
        <v>208</v>
      </c>
      <c r="X267" s="10" t="s">
        <v>150</v>
      </c>
      <c r="Y267" s="10"/>
    </row>
    <row r="268" spans="1:26" s="7" customFormat="1" x14ac:dyDescent="0.3">
      <c r="A268" s="1" t="s">
        <v>78</v>
      </c>
      <c r="B268" s="9" t="s">
        <v>35</v>
      </c>
      <c r="C268" s="9" t="s">
        <v>29</v>
      </c>
      <c r="D268" s="9" t="s">
        <v>17</v>
      </c>
      <c r="E268" s="9" t="s">
        <v>209</v>
      </c>
      <c r="F268" s="9" t="s">
        <v>209</v>
      </c>
      <c r="G268" s="10" t="s">
        <v>150</v>
      </c>
      <c r="H268" s="10" t="s">
        <v>229</v>
      </c>
      <c r="I268" s="10"/>
      <c r="J268" s="24">
        <v>3212.096</v>
      </c>
      <c r="K268" s="28">
        <v>51.434032256890198</v>
      </c>
      <c r="L268" s="28"/>
      <c r="M268" s="24">
        <v>0</v>
      </c>
      <c r="N268" s="28">
        <v>0</v>
      </c>
      <c r="O268" s="28"/>
      <c r="P268" s="24">
        <v>0</v>
      </c>
      <c r="Q268" s="28">
        <v>0</v>
      </c>
      <c r="R268" s="28"/>
      <c r="S268" s="24">
        <v>0</v>
      </c>
      <c r="T268" s="28">
        <v>0</v>
      </c>
      <c r="U268" s="28"/>
      <c r="V268" s="9" t="s">
        <v>211</v>
      </c>
      <c r="W268" s="9" t="s">
        <v>208</v>
      </c>
      <c r="X268" s="10" t="s">
        <v>150</v>
      </c>
      <c r="Y268" s="10"/>
    </row>
    <row r="269" spans="1:26" s="7" customFormat="1" x14ac:dyDescent="0.3">
      <c r="A269" s="1" t="s">
        <v>78</v>
      </c>
      <c r="B269" s="9" t="s">
        <v>35</v>
      </c>
      <c r="C269" s="9" t="s">
        <v>29</v>
      </c>
      <c r="D269" s="14" t="s">
        <v>11</v>
      </c>
      <c r="E269" s="9" t="s">
        <v>26</v>
      </c>
      <c r="F269" s="9" t="s">
        <v>26</v>
      </c>
      <c r="G269" s="10" t="s">
        <v>150</v>
      </c>
      <c r="H269" s="10" t="s">
        <v>212</v>
      </c>
      <c r="I269" s="10"/>
      <c r="J269" s="24">
        <v>0</v>
      </c>
      <c r="K269" s="28">
        <v>0</v>
      </c>
      <c r="L269" s="28"/>
      <c r="M269" s="24">
        <f>511175.68/1000</f>
        <v>511.17568</v>
      </c>
      <c r="N269" s="28">
        <v>0</v>
      </c>
      <c r="O269" s="28"/>
      <c r="P269" s="24">
        <v>0</v>
      </c>
      <c r="Q269" s="28">
        <v>0</v>
      </c>
      <c r="R269" s="28"/>
      <c r="S269" s="24">
        <v>0</v>
      </c>
      <c r="T269" s="28">
        <v>0</v>
      </c>
      <c r="U269" s="28"/>
      <c r="V269" s="9" t="s">
        <v>207</v>
      </c>
      <c r="W269" s="9" t="s">
        <v>213</v>
      </c>
      <c r="X269" s="10" t="s">
        <v>150</v>
      </c>
      <c r="Y269" s="10"/>
    </row>
    <row r="270" spans="1:26" s="7" customFormat="1" x14ac:dyDescent="0.3">
      <c r="A270" s="1" t="s">
        <v>78</v>
      </c>
      <c r="B270" s="9" t="s">
        <v>30</v>
      </c>
      <c r="C270" s="9" t="s">
        <v>29</v>
      </c>
      <c r="D270" s="18" t="s">
        <v>14</v>
      </c>
      <c r="E270" s="9" t="s">
        <v>209</v>
      </c>
      <c r="F270" s="9" t="s">
        <v>209</v>
      </c>
      <c r="G270" s="10"/>
      <c r="H270" s="10" t="s">
        <v>354</v>
      </c>
      <c r="I270" s="10" t="s">
        <v>420</v>
      </c>
      <c r="J270" s="24"/>
      <c r="K270" s="28"/>
      <c r="L270" s="28"/>
      <c r="M270" s="24">
        <v>2780</v>
      </c>
      <c r="N270" s="28">
        <v>33.691383780904303</v>
      </c>
      <c r="O270" s="28"/>
      <c r="P270" s="24"/>
      <c r="Q270" s="28"/>
      <c r="R270" s="28"/>
      <c r="S270" s="24">
        <v>2780</v>
      </c>
      <c r="T270" s="28">
        <v>33.691383780904317</v>
      </c>
      <c r="U270" s="28"/>
      <c r="V270" s="9" t="s">
        <v>207</v>
      </c>
      <c r="W270" s="9" t="s">
        <v>208</v>
      </c>
      <c r="X270" s="10"/>
      <c r="Y270" s="10" t="s">
        <v>269</v>
      </c>
    </row>
    <row r="271" spans="1:26" s="7" customFormat="1" x14ac:dyDescent="0.3">
      <c r="A271" s="1" t="s">
        <v>78</v>
      </c>
      <c r="B271" s="9" t="s">
        <v>30</v>
      </c>
      <c r="C271" s="9" t="s">
        <v>29</v>
      </c>
      <c r="D271" s="18" t="s">
        <v>14</v>
      </c>
      <c r="E271" s="9" t="s">
        <v>209</v>
      </c>
      <c r="F271" s="9" t="s">
        <v>209</v>
      </c>
      <c r="G271" s="10"/>
      <c r="H271" s="10" t="s">
        <v>253</v>
      </c>
      <c r="I271" s="10" t="s">
        <v>419</v>
      </c>
      <c r="J271" s="24">
        <v>100.9</v>
      </c>
      <c r="K271" s="28">
        <v>1.54</v>
      </c>
      <c r="L271" s="28"/>
      <c r="M271" s="24"/>
      <c r="N271" s="28"/>
      <c r="O271" s="28"/>
      <c r="P271" s="24"/>
      <c r="Q271" s="28"/>
      <c r="R271" s="28"/>
      <c r="S271" s="24"/>
      <c r="T271" s="28"/>
      <c r="U271" s="28"/>
      <c r="V271" s="9" t="s">
        <v>211</v>
      </c>
      <c r="W271" s="9" t="s">
        <v>208</v>
      </c>
      <c r="X271" s="10"/>
      <c r="Y271" s="10" t="s">
        <v>240</v>
      </c>
    </row>
    <row r="272" spans="1:26" s="7" customFormat="1" x14ac:dyDescent="0.3">
      <c r="A272" s="10" t="s">
        <v>79</v>
      </c>
      <c r="B272" s="9" t="s">
        <v>38</v>
      </c>
      <c r="C272" s="9" t="s">
        <v>29</v>
      </c>
      <c r="D272" s="14" t="s">
        <v>20</v>
      </c>
      <c r="E272" s="9" t="s">
        <v>205</v>
      </c>
      <c r="F272" s="9" t="s">
        <v>205</v>
      </c>
      <c r="G272" s="10"/>
      <c r="H272" s="10" t="s">
        <v>26</v>
      </c>
      <c r="I272" s="10" t="s">
        <v>644</v>
      </c>
      <c r="J272" s="24">
        <f>220*107%</f>
        <v>235.4</v>
      </c>
      <c r="K272" s="28"/>
      <c r="L272" s="28"/>
      <c r="M272" s="24"/>
      <c r="N272" s="28"/>
      <c r="O272" s="28"/>
      <c r="P272" s="24"/>
      <c r="Q272" s="28"/>
      <c r="R272" s="28"/>
      <c r="S272" s="24"/>
      <c r="T272" s="28"/>
      <c r="U272" s="28"/>
      <c r="V272" s="9" t="s">
        <v>207</v>
      </c>
      <c r="W272" s="9" t="s">
        <v>213</v>
      </c>
      <c r="X272" s="10"/>
      <c r="Y272" s="10" t="s">
        <v>660</v>
      </c>
      <c r="Z272" s="12"/>
    </row>
    <row r="273" spans="1:177" s="7" customFormat="1" x14ac:dyDescent="0.3">
      <c r="A273" s="10" t="s">
        <v>79</v>
      </c>
      <c r="B273" s="9" t="s">
        <v>35</v>
      </c>
      <c r="C273" s="9" t="s">
        <v>29</v>
      </c>
      <c r="D273" s="9" t="s">
        <v>17</v>
      </c>
      <c r="E273" s="9" t="s">
        <v>209</v>
      </c>
      <c r="F273" s="9" t="s">
        <v>209</v>
      </c>
      <c r="G273" s="10" t="s">
        <v>150</v>
      </c>
      <c r="H273" s="10" t="s">
        <v>230</v>
      </c>
      <c r="I273" s="10"/>
      <c r="J273" s="24">
        <f>4728830.4/1000</f>
        <v>4728.8304000000007</v>
      </c>
      <c r="K273" s="28">
        <v>76.5</v>
      </c>
      <c r="L273" s="28"/>
      <c r="M273" s="24">
        <v>0</v>
      </c>
      <c r="N273" s="28">
        <v>0</v>
      </c>
      <c r="O273" s="28"/>
      <c r="P273" s="24">
        <v>10022</v>
      </c>
      <c r="Q273" s="28">
        <v>108</v>
      </c>
      <c r="R273" s="28"/>
      <c r="S273" s="24">
        <v>0</v>
      </c>
      <c r="T273" s="28">
        <v>0</v>
      </c>
      <c r="U273" s="28"/>
      <c r="V273" s="9" t="s">
        <v>207</v>
      </c>
      <c r="W273" s="9" t="s">
        <v>208</v>
      </c>
      <c r="X273" s="10" t="s">
        <v>150</v>
      </c>
      <c r="Y273" s="10"/>
    </row>
    <row r="274" spans="1:177" s="7" customFormat="1" x14ac:dyDescent="0.3">
      <c r="A274" s="10" t="s">
        <v>79</v>
      </c>
      <c r="B274" s="9" t="s">
        <v>35</v>
      </c>
      <c r="C274" s="9" t="s">
        <v>29</v>
      </c>
      <c r="D274" s="9" t="s">
        <v>17</v>
      </c>
      <c r="E274" s="9" t="s">
        <v>209</v>
      </c>
      <c r="F274" s="9" t="s">
        <v>209</v>
      </c>
      <c r="G274" s="10" t="s">
        <v>150</v>
      </c>
      <c r="H274" s="10" t="s">
        <v>225</v>
      </c>
      <c r="I274" s="10"/>
      <c r="J274" s="24">
        <v>0</v>
      </c>
      <c r="K274" s="28">
        <v>0</v>
      </c>
      <c r="L274" s="28"/>
      <c r="M274" s="24">
        <v>463.63099999999997</v>
      </c>
      <c r="N274" s="28">
        <v>4.4012854240515393</v>
      </c>
      <c r="O274" s="28"/>
      <c r="P274" s="24">
        <v>0</v>
      </c>
      <c r="Q274" s="28">
        <v>0</v>
      </c>
      <c r="R274" s="28"/>
      <c r="S274" s="24">
        <v>0</v>
      </c>
      <c r="T274" s="28">
        <v>0</v>
      </c>
      <c r="U274" s="28"/>
      <c r="V274" s="9" t="s">
        <v>211</v>
      </c>
      <c r="W274" s="9" t="s">
        <v>208</v>
      </c>
      <c r="X274" s="10" t="s">
        <v>150</v>
      </c>
      <c r="Y274" s="10"/>
    </row>
    <row r="275" spans="1:177" s="7" customFormat="1" x14ac:dyDescent="0.3">
      <c r="A275" s="10" t="s">
        <v>79</v>
      </c>
      <c r="B275" s="9" t="s">
        <v>35</v>
      </c>
      <c r="C275" s="9" t="s">
        <v>29</v>
      </c>
      <c r="D275" s="14" t="s">
        <v>11</v>
      </c>
      <c r="E275" s="9" t="s">
        <v>26</v>
      </c>
      <c r="F275" s="9" t="s">
        <v>26</v>
      </c>
      <c r="G275" s="10" t="s">
        <v>150</v>
      </c>
      <c r="H275" s="10" t="s">
        <v>212</v>
      </c>
      <c r="I275" s="10"/>
      <c r="J275" s="24">
        <f>371498.5216/1000</f>
        <v>371.4985216</v>
      </c>
      <c r="K275" s="28">
        <v>0</v>
      </c>
      <c r="L275" s="28"/>
      <c r="M275" s="24">
        <v>0</v>
      </c>
      <c r="N275" s="28">
        <v>0</v>
      </c>
      <c r="O275" s="28"/>
      <c r="P275" s="24">
        <f>371498.5216/1000</f>
        <v>371.4985216</v>
      </c>
      <c r="Q275" s="28">
        <v>0</v>
      </c>
      <c r="R275" s="28"/>
      <c r="S275" s="24">
        <v>0</v>
      </c>
      <c r="T275" s="28">
        <v>0</v>
      </c>
      <c r="U275" s="28"/>
      <c r="V275" s="9" t="s">
        <v>207</v>
      </c>
      <c r="W275" s="9" t="s">
        <v>213</v>
      </c>
      <c r="X275" s="10" t="s">
        <v>150</v>
      </c>
      <c r="Y275" s="10" t="s">
        <v>665</v>
      </c>
    </row>
    <row r="276" spans="1:177" s="7" customFormat="1" x14ac:dyDescent="0.3">
      <c r="A276" s="10" t="s">
        <v>156</v>
      </c>
      <c r="B276" s="14" t="s">
        <v>28</v>
      </c>
      <c r="C276" s="9" t="s">
        <v>29</v>
      </c>
      <c r="D276" s="18" t="s">
        <v>14</v>
      </c>
      <c r="E276" s="18" t="s">
        <v>209</v>
      </c>
      <c r="F276" s="18" t="s">
        <v>209</v>
      </c>
      <c r="G276" s="1"/>
      <c r="H276" s="1" t="s">
        <v>165</v>
      </c>
      <c r="I276" s="1"/>
      <c r="J276" s="19">
        <v>107.877</v>
      </c>
      <c r="K276" s="22">
        <v>1.3932416368028249</v>
      </c>
      <c r="L276" s="29"/>
      <c r="M276" s="17"/>
      <c r="N276" s="27"/>
      <c r="O276" s="29"/>
      <c r="P276" s="17"/>
      <c r="Q276" s="29"/>
      <c r="R276" s="29"/>
      <c r="S276" s="17"/>
      <c r="T276" s="27"/>
      <c r="U276" s="29"/>
      <c r="V276" s="25" t="s">
        <v>211</v>
      </c>
      <c r="W276" s="25" t="s">
        <v>208</v>
      </c>
      <c r="X276" s="17"/>
      <c r="Y276" s="17" t="s">
        <v>654</v>
      </c>
      <c r="Z276" s="1"/>
    </row>
    <row r="277" spans="1:177" s="7" customFormat="1" x14ac:dyDescent="0.3">
      <c r="A277" s="10" t="s">
        <v>156</v>
      </c>
      <c r="B277" s="9" t="s">
        <v>35</v>
      </c>
      <c r="C277" s="9" t="s">
        <v>29</v>
      </c>
      <c r="D277" s="14" t="s">
        <v>20</v>
      </c>
      <c r="E277" s="9" t="s">
        <v>205</v>
      </c>
      <c r="F277" s="9" t="s">
        <v>205</v>
      </c>
      <c r="G277" s="10" t="s">
        <v>150</v>
      </c>
      <c r="H277" s="10" t="s">
        <v>215</v>
      </c>
      <c r="I277" s="10"/>
      <c r="J277" s="24">
        <v>0</v>
      </c>
      <c r="K277" s="28">
        <v>0</v>
      </c>
      <c r="L277" s="28"/>
      <c r="M277" s="24">
        <f>229*0.7</f>
        <v>160.29999999999998</v>
      </c>
      <c r="N277" s="28">
        <v>0</v>
      </c>
      <c r="O277" s="28"/>
      <c r="P277" s="24">
        <v>0</v>
      </c>
      <c r="Q277" s="28">
        <v>0</v>
      </c>
      <c r="R277" s="28"/>
      <c r="S277" s="24">
        <v>0</v>
      </c>
      <c r="T277" s="28">
        <v>0</v>
      </c>
      <c r="U277" s="28"/>
      <c r="V277" s="9" t="s">
        <v>207</v>
      </c>
      <c r="W277" s="9" t="s">
        <v>213</v>
      </c>
      <c r="X277" s="10" t="s">
        <v>150</v>
      </c>
      <c r="Y277" s="10" t="s">
        <v>220</v>
      </c>
    </row>
    <row r="278" spans="1:177" s="7" customFormat="1" x14ac:dyDescent="0.3">
      <c r="A278" s="10" t="s">
        <v>156</v>
      </c>
      <c r="B278" s="9" t="s">
        <v>35</v>
      </c>
      <c r="C278" s="9" t="s">
        <v>29</v>
      </c>
      <c r="D278" s="9" t="s">
        <v>17</v>
      </c>
      <c r="E278" s="9" t="s">
        <v>209</v>
      </c>
      <c r="F278" s="9" t="s">
        <v>209</v>
      </c>
      <c r="G278" s="10" t="s">
        <v>150</v>
      </c>
      <c r="H278" s="10" t="s">
        <v>230</v>
      </c>
      <c r="I278" s="10"/>
      <c r="J278" s="24">
        <v>0</v>
      </c>
      <c r="K278" s="28">
        <v>0</v>
      </c>
      <c r="L278" s="28"/>
      <c r="M278" s="24">
        <v>242.79272727272729</v>
      </c>
      <c r="N278" s="28">
        <v>2.6</v>
      </c>
      <c r="O278" s="28"/>
      <c r="P278" s="24">
        <v>401.5418181818182</v>
      </c>
      <c r="Q278" s="28">
        <v>4.3</v>
      </c>
      <c r="R278" s="28"/>
      <c r="S278" s="24">
        <v>0</v>
      </c>
      <c r="T278" s="28">
        <v>0</v>
      </c>
      <c r="U278" s="28"/>
      <c r="V278" s="9" t="s">
        <v>207</v>
      </c>
      <c r="W278" s="9" t="s">
        <v>208</v>
      </c>
      <c r="X278" s="10" t="s">
        <v>150</v>
      </c>
      <c r="Y278" s="10"/>
    </row>
    <row r="279" spans="1:177" s="7" customFormat="1" x14ac:dyDescent="0.3">
      <c r="A279" s="10" t="s">
        <v>156</v>
      </c>
      <c r="B279" s="9" t="s">
        <v>35</v>
      </c>
      <c r="C279" s="9" t="s">
        <v>29</v>
      </c>
      <c r="D279" s="9" t="s">
        <v>17</v>
      </c>
      <c r="E279" s="9" t="s">
        <v>209</v>
      </c>
      <c r="F279" s="9" t="s">
        <v>209</v>
      </c>
      <c r="G279" s="10" t="s">
        <v>150</v>
      </c>
      <c r="H279" s="10" t="s">
        <v>231</v>
      </c>
      <c r="I279" s="10"/>
      <c r="J279" s="24">
        <v>754.59699999999998</v>
      </c>
      <c r="K279" s="28">
        <v>3.4665624041862566</v>
      </c>
      <c r="L279" s="28"/>
      <c r="M279" s="24">
        <v>0</v>
      </c>
      <c r="N279" s="28">
        <v>0</v>
      </c>
      <c r="O279" s="28"/>
      <c r="P279" s="24">
        <v>0</v>
      </c>
      <c r="Q279" s="28">
        <v>0</v>
      </c>
      <c r="R279" s="28"/>
      <c r="S279" s="24">
        <v>0</v>
      </c>
      <c r="T279" s="28">
        <v>0</v>
      </c>
      <c r="U279" s="28"/>
      <c r="V279" s="9" t="s">
        <v>211</v>
      </c>
      <c r="W279" s="9" t="s">
        <v>208</v>
      </c>
      <c r="X279" s="10" t="s">
        <v>150</v>
      </c>
      <c r="Y279" s="10"/>
    </row>
    <row r="280" spans="1:177" s="7" customFormat="1" x14ac:dyDescent="0.3">
      <c r="A280" s="10" t="s">
        <v>156</v>
      </c>
      <c r="B280" s="9" t="s">
        <v>35</v>
      </c>
      <c r="C280" s="9" t="s">
        <v>29</v>
      </c>
      <c r="D280" s="14" t="s">
        <v>11</v>
      </c>
      <c r="E280" s="9" t="s">
        <v>26</v>
      </c>
      <c r="F280" s="9" t="s">
        <v>26</v>
      </c>
      <c r="G280" s="10" t="s">
        <v>150</v>
      </c>
      <c r="H280" s="10" t="s">
        <v>212</v>
      </c>
      <c r="I280" s="10"/>
      <c r="J280" s="24">
        <f>237640.96/1000</f>
        <v>237.64095999999998</v>
      </c>
      <c r="K280" s="28">
        <v>0</v>
      </c>
      <c r="L280" s="28"/>
      <c r="M280" s="24">
        <v>0</v>
      </c>
      <c r="N280" s="28">
        <v>0</v>
      </c>
      <c r="O280" s="28"/>
      <c r="P280" s="24">
        <v>237.64095999999998</v>
      </c>
      <c r="Q280" s="28">
        <v>0</v>
      </c>
      <c r="R280" s="28"/>
      <c r="S280" s="24">
        <v>0</v>
      </c>
      <c r="T280" s="28">
        <v>0</v>
      </c>
      <c r="U280" s="28"/>
      <c r="V280" s="9" t="s">
        <v>207</v>
      </c>
      <c r="W280" s="9" t="s">
        <v>213</v>
      </c>
      <c r="X280" s="10" t="s">
        <v>150</v>
      </c>
      <c r="Y280" s="10"/>
    </row>
    <row r="281" spans="1:177" s="7" customFormat="1" x14ac:dyDescent="0.3">
      <c r="A281" s="10" t="s">
        <v>156</v>
      </c>
      <c r="B281" s="9" t="s">
        <v>30</v>
      </c>
      <c r="C281" s="9" t="s">
        <v>29</v>
      </c>
      <c r="D281" s="18" t="s">
        <v>14</v>
      </c>
      <c r="E281" s="9" t="s">
        <v>209</v>
      </c>
      <c r="F281" s="9" t="s">
        <v>209</v>
      </c>
      <c r="G281" s="10"/>
      <c r="H281" s="10" t="s">
        <v>354</v>
      </c>
      <c r="I281" s="10" t="s">
        <v>422</v>
      </c>
      <c r="J281" s="24"/>
      <c r="K281" s="28"/>
      <c r="L281" s="28"/>
      <c r="M281" s="24">
        <v>560</v>
      </c>
      <c r="N281" s="28">
        <v>5.7291666666666661</v>
      </c>
      <c r="O281" s="28"/>
      <c r="P281" s="24"/>
      <c r="Q281" s="28"/>
      <c r="R281" s="28"/>
      <c r="S281" s="24">
        <v>560</v>
      </c>
      <c r="T281" s="28">
        <v>5.7291666666666661</v>
      </c>
      <c r="U281" s="28"/>
      <c r="V281" s="9" t="s">
        <v>207</v>
      </c>
      <c r="W281" s="9" t="s">
        <v>208</v>
      </c>
      <c r="X281" s="10"/>
      <c r="Y281" s="10" t="s">
        <v>269</v>
      </c>
    </row>
    <row r="282" spans="1:177" s="7" customFormat="1" x14ac:dyDescent="0.3">
      <c r="A282" s="10" t="s">
        <v>156</v>
      </c>
      <c r="B282" s="9" t="s">
        <v>30</v>
      </c>
      <c r="C282" s="9" t="s">
        <v>29</v>
      </c>
      <c r="D282" s="18" t="s">
        <v>14</v>
      </c>
      <c r="E282" s="9" t="s">
        <v>209</v>
      </c>
      <c r="F282" s="9" t="s">
        <v>209</v>
      </c>
      <c r="G282" s="10"/>
      <c r="H282" s="10" t="s">
        <v>253</v>
      </c>
      <c r="I282" s="10" t="s">
        <v>421</v>
      </c>
      <c r="J282" s="24">
        <v>157.4</v>
      </c>
      <c r="K282" s="28">
        <v>2.0099999999999998</v>
      </c>
      <c r="L282" s="28"/>
      <c r="M282" s="24"/>
      <c r="N282" s="28"/>
      <c r="O282" s="28"/>
      <c r="P282" s="24"/>
      <c r="Q282" s="28"/>
      <c r="R282" s="28"/>
      <c r="S282" s="24"/>
      <c r="T282" s="28"/>
      <c r="U282" s="28"/>
      <c r="V282" s="9" t="s">
        <v>211</v>
      </c>
      <c r="W282" s="9" t="s">
        <v>208</v>
      </c>
      <c r="X282" s="10"/>
      <c r="Y282" s="10" t="s">
        <v>240</v>
      </c>
    </row>
    <row r="283" spans="1:177" s="7" customFormat="1" x14ac:dyDescent="0.3">
      <c r="A283" s="10" t="s">
        <v>156</v>
      </c>
      <c r="B283" s="9" t="s">
        <v>31</v>
      </c>
      <c r="C283" s="9" t="s">
        <v>29</v>
      </c>
      <c r="D283" s="14" t="s">
        <v>20</v>
      </c>
      <c r="E283" s="9" t="s">
        <v>205</v>
      </c>
      <c r="F283" s="9" t="s">
        <v>205</v>
      </c>
      <c r="G283" s="10"/>
      <c r="H283" s="10" t="s">
        <v>26</v>
      </c>
      <c r="I283" s="10" t="s">
        <v>587</v>
      </c>
      <c r="J283" s="24">
        <v>0</v>
      </c>
      <c r="K283" s="28">
        <v>0</v>
      </c>
      <c r="L283" s="28"/>
      <c r="M283" s="24">
        <v>70.62</v>
      </c>
      <c r="N283" s="28">
        <v>0</v>
      </c>
      <c r="O283" s="28"/>
      <c r="P283" s="24">
        <v>0</v>
      </c>
      <c r="Q283" s="28">
        <v>0</v>
      </c>
      <c r="R283" s="28"/>
      <c r="S283" s="24">
        <v>0</v>
      </c>
      <c r="T283" s="28">
        <v>0</v>
      </c>
      <c r="U283" s="28"/>
      <c r="V283" s="9" t="s">
        <v>207</v>
      </c>
      <c r="W283" s="9" t="s">
        <v>213</v>
      </c>
      <c r="X283" s="10"/>
      <c r="Y283" s="10" t="s">
        <v>609</v>
      </c>
    </row>
    <row r="284" spans="1:177" s="7" customFormat="1" x14ac:dyDescent="0.3">
      <c r="A284" s="10" t="s">
        <v>156</v>
      </c>
      <c r="B284" s="9" t="s">
        <v>31</v>
      </c>
      <c r="C284" s="9" t="s">
        <v>29</v>
      </c>
      <c r="D284" s="18" t="s">
        <v>14</v>
      </c>
      <c r="E284" s="9" t="s">
        <v>209</v>
      </c>
      <c r="F284" s="9" t="s">
        <v>12</v>
      </c>
      <c r="G284" s="10"/>
      <c r="H284" s="10" t="s">
        <v>13</v>
      </c>
      <c r="I284" s="10" t="s">
        <v>591</v>
      </c>
      <c r="J284" s="24">
        <v>0</v>
      </c>
      <c r="K284" s="28">
        <v>0</v>
      </c>
      <c r="L284" s="28"/>
      <c r="M284" s="24">
        <v>466.9</v>
      </c>
      <c r="N284" s="28">
        <v>5</v>
      </c>
      <c r="O284" s="28"/>
      <c r="P284" s="24">
        <v>0</v>
      </c>
      <c r="Q284" s="28">
        <v>0</v>
      </c>
      <c r="R284" s="28"/>
      <c r="S284" s="24">
        <v>1166.3162</v>
      </c>
      <c r="T284" s="28">
        <v>12.49</v>
      </c>
      <c r="U284" s="28"/>
      <c r="V284" s="9" t="s">
        <v>207</v>
      </c>
      <c r="W284" s="9" t="s">
        <v>208</v>
      </c>
      <c r="X284" s="10"/>
      <c r="Y284" s="10" t="s">
        <v>609</v>
      </c>
    </row>
    <row r="285" spans="1:177" s="7" customFormat="1" x14ac:dyDescent="0.3">
      <c r="A285" s="10" t="s">
        <v>156</v>
      </c>
      <c r="B285" s="9" t="s">
        <v>31</v>
      </c>
      <c r="C285" s="9" t="s">
        <v>29</v>
      </c>
      <c r="D285" s="18" t="s">
        <v>14</v>
      </c>
      <c r="E285" s="9" t="s">
        <v>209</v>
      </c>
      <c r="F285" s="9" t="s">
        <v>12</v>
      </c>
      <c r="G285" s="10"/>
      <c r="H285" s="10" t="s">
        <v>16</v>
      </c>
      <c r="I285" s="10" t="s">
        <v>591</v>
      </c>
      <c r="J285" s="24">
        <v>0</v>
      </c>
      <c r="K285" s="28">
        <v>0</v>
      </c>
      <c r="L285" s="28"/>
      <c r="M285" s="24">
        <v>490.25454545454545</v>
      </c>
      <c r="N285" s="28">
        <v>3</v>
      </c>
      <c r="O285" s="28"/>
      <c r="P285" s="24">
        <v>0</v>
      </c>
      <c r="Q285" s="28">
        <v>0</v>
      </c>
      <c r="R285" s="28"/>
      <c r="S285" s="24">
        <v>1143.9272727272726</v>
      </c>
      <c r="T285" s="28">
        <v>7</v>
      </c>
      <c r="U285" s="28"/>
      <c r="V285" s="9" t="s">
        <v>207</v>
      </c>
      <c r="W285" s="9" t="s">
        <v>208</v>
      </c>
      <c r="X285" s="10"/>
      <c r="Y285" s="10" t="s">
        <v>609</v>
      </c>
    </row>
    <row r="286" spans="1:177" s="7" customFormat="1" x14ac:dyDescent="0.3">
      <c r="A286" s="10" t="s">
        <v>156</v>
      </c>
      <c r="B286" s="9" t="s">
        <v>31</v>
      </c>
      <c r="C286" s="9" t="s">
        <v>29</v>
      </c>
      <c r="D286" s="18" t="s">
        <v>14</v>
      </c>
      <c r="E286" s="9" t="s">
        <v>209</v>
      </c>
      <c r="F286" s="9" t="s">
        <v>600</v>
      </c>
      <c r="G286" s="10"/>
      <c r="H286" s="10" t="s">
        <v>607</v>
      </c>
      <c r="I286" s="10" t="s">
        <v>584</v>
      </c>
      <c r="J286" s="24">
        <v>478.97300000000001</v>
      </c>
      <c r="K286" s="28">
        <v>6.44</v>
      </c>
      <c r="L286" s="28"/>
      <c r="M286" s="24">
        <v>79.180000000000007</v>
      </c>
      <c r="N286" s="28">
        <v>1.0644216510779376</v>
      </c>
      <c r="O286" s="28"/>
      <c r="P286" s="24">
        <v>0</v>
      </c>
      <c r="Q286" s="28">
        <v>0</v>
      </c>
      <c r="R286" s="28"/>
      <c r="S286" s="24">
        <v>0</v>
      </c>
      <c r="T286" s="28">
        <v>0</v>
      </c>
      <c r="U286" s="28"/>
      <c r="V286" s="9" t="s">
        <v>211</v>
      </c>
      <c r="W286" s="9" t="s">
        <v>208</v>
      </c>
      <c r="X286" s="10"/>
      <c r="Y286" s="10" t="s">
        <v>608</v>
      </c>
      <c r="Z286" s="7" t="s">
        <v>696</v>
      </c>
      <c r="FU286" s="8"/>
    </row>
    <row r="287" spans="1:177" s="7" customFormat="1" x14ac:dyDescent="0.3">
      <c r="A287" s="10" t="s">
        <v>80</v>
      </c>
      <c r="B287" s="9" t="s">
        <v>30</v>
      </c>
      <c r="C287" s="9" t="s">
        <v>29</v>
      </c>
      <c r="D287" s="14" t="s">
        <v>20</v>
      </c>
      <c r="E287" s="9" t="s">
        <v>205</v>
      </c>
      <c r="F287" s="9" t="s">
        <v>205</v>
      </c>
      <c r="G287" s="10"/>
      <c r="H287" s="10" t="s">
        <v>241</v>
      </c>
      <c r="I287" s="10" t="s">
        <v>682</v>
      </c>
      <c r="J287" s="24">
        <v>248.6</v>
      </c>
      <c r="K287" s="28"/>
      <c r="L287" s="28"/>
      <c r="M287" s="24"/>
      <c r="N287" s="28"/>
      <c r="O287" s="28"/>
      <c r="P287" s="24"/>
      <c r="Q287" s="28"/>
      <c r="R287" s="28"/>
      <c r="S287" s="24"/>
      <c r="T287" s="28"/>
      <c r="U287" s="28"/>
      <c r="V287" s="9" t="s">
        <v>207</v>
      </c>
      <c r="W287" s="9" t="s">
        <v>213</v>
      </c>
      <c r="X287" s="10"/>
      <c r="Y287" s="10" t="s">
        <v>683</v>
      </c>
      <c r="FU287" s="8"/>
    </row>
    <row r="288" spans="1:177" s="7" customFormat="1" x14ac:dyDescent="0.3">
      <c r="A288" s="10" t="s">
        <v>80</v>
      </c>
      <c r="B288" s="9" t="s">
        <v>30</v>
      </c>
      <c r="C288" s="9" t="s">
        <v>29</v>
      </c>
      <c r="D288" s="18" t="s">
        <v>14</v>
      </c>
      <c r="E288" s="9" t="s">
        <v>209</v>
      </c>
      <c r="F288" s="9" t="s">
        <v>209</v>
      </c>
      <c r="G288" s="10"/>
      <c r="H288" s="10" t="s">
        <v>253</v>
      </c>
      <c r="I288" s="10" t="s">
        <v>423</v>
      </c>
      <c r="J288" s="24">
        <v>652.529</v>
      </c>
      <c r="K288" s="28">
        <v>6.9753272727272728</v>
      </c>
      <c r="L288" s="28"/>
      <c r="M288" s="24">
        <v>730.61</v>
      </c>
      <c r="N288" s="28">
        <v>7.8099818181818179</v>
      </c>
      <c r="O288" s="28"/>
      <c r="P288" s="24"/>
      <c r="Q288" s="28"/>
      <c r="R288" s="28"/>
      <c r="S288" s="24">
        <v>295.58999999999997</v>
      </c>
      <c r="T288" s="28">
        <v>3.1597636363636363</v>
      </c>
      <c r="U288" s="28"/>
      <c r="V288" s="9" t="s">
        <v>211</v>
      </c>
      <c r="W288" s="9" t="s">
        <v>208</v>
      </c>
      <c r="X288" s="10"/>
      <c r="Y288" s="10" t="s">
        <v>240</v>
      </c>
      <c r="FU288" s="8"/>
    </row>
    <row r="289" spans="1:194" s="7" customFormat="1" x14ac:dyDescent="0.3">
      <c r="A289" s="10" t="s">
        <v>80</v>
      </c>
      <c r="B289" s="9" t="s">
        <v>30</v>
      </c>
      <c r="C289" s="9" t="s">
        <v>29</v>
      </c>
      <c r="D289" s="14" t="s">
        <v>11</v>
      </c>
      <c r="E289" s="9" t="s">
        <v>26</v>
      </c>
      <c r="F289" s="9" t="s">
        <v>26</v>
      </c>
      <c r="G289" s="10"/>
      <c r="H289" s="10" t="s">
        <v>180</v>
      </c>
      <c r="I289" s="10" t="s">
        <v>681</v>
      </c>
      <c r="J289" s="24"/>
      <c r="K289" s="28"/>
      <c r="L289" s="28"/>
      <c r="M289" s="24">
        <v>307.2</v>
      </c>
      <c r="N289" s="28"/>
      <c r="O289" s="28"/>
      <c r="P289" s="24"/>
      <c r="Q289" s="28"/>
      <c r="R289" s="28"/>
      <c r="S289" s="24"/>
      <c r="T289" s="28"/>
      <c r="U289" s="28"/>
      <c r="V289" s="9" t="s">
        <v>207</v>
      </c>
      <c r="W289" s="9" t="s">
        <v>213</v>
      </c>
      <c r="X289" s="10"/>
      <c r="Y289" s="10" t="s">
        <v>245</v>
      </c>
      <c r="FU289" s="8"/>
    </row>
    <row r="290" spans="1:194" s="7" customFormat="1" x14ac:dyDescent="0.3">
      <c r="A290" s="10" t="s">
        <v>80</v>
      </c>
      <c r="B290" s="9" t="s">
        <v>31</v>
      </c>
      <c r="C290" s="9" t="s">
        <v>29</v>
      </c>
      <c r="D290" s="18" t="s">
        <v>14</v>
      </c>
      <c r="E290" s="9" t="s">
        <v>209</v>
      </c>
      <c r="F290" s="9" t="s">
        <v>12</v>
      </c>
      <c r="G290" s="10"/>
      <c r="H290" s="10" t="s">
        <v>13</v>
      </c>
      <c r="I290" s="10" t="s">
        <v>584</v>
      </c>
      <c r="J290" s="24">
        <v>342.4</v>
      </c>
      <c r="K290" s="28">
        <v>3.8149999999999999</v>
      </c>
      <c r="L290" s="28"/>
      <c r="M290" s="24">
        <v>379.85</v>
      </c>
      <c r="N290" s="28">
        <v>4.2329999999999997</v>
      </c>
      <c r="O290" s="28"/>
      <c r="P290" s="24">
        <v>0</v>
      </c>
      <c r="Q290" s="28">
        <v>0</v>
      </c>
      <c r="R290" s="28"/>
      <c r="S290" s="24">
        <v>224.7</v>
      </c>
      <c r="T290" s="28">
        <v>2.504</v>
      </c>
      <c r="U290" s="28"/>
      <c r="V290" s="9" t="s">
        <v>211</v>
      </c>
      <c r="W290" s="9" t="s">
        <v>208</v>
      </c>
      <c r="X290" s="10"/>
      <c r="Y290" s="10" t="s">
        <v>585</v>
      </c>
      <c r="FU290" s="8"/>
    </row>
    <row r="291" spans="1:194" s="7" customFormat="1" x14ac:dyDescent="0.3">
      <c r="A291" s="10" t="s">
        <v>81</v>
      </c>
      <c r="B291" s="9" t="s">
        <v>35</v>
      </c>
      <c r="C291" s="9" t="s">
        <v>2</v>
      </c>
      <c r="D291" s="14" t="s">
        <v>20</v>
      </c>
      <c r="E291" s="9" t="s">
        <v>205</v>
      </c>
      <c r="F291" s="9" t="s">
        <v>205</v>
      </c>
      <c r="G291" s="10" t="s">
        <v>150</v>
      </c>
      <c r="H291" s="10" t="s">
        <v>215</v>
      </c>
      <c r="I291" s="10"/>
      <c r="J291" s="24">
        <v>0</v>
      </c>
      <c r="K291" s="28">
        <v>0</v>
      </c>
      <c r="L291" s="28"/>
      <c r="M291" s="24">
        <v>160.5</v>
      </c>
      <c r="N291" s="28">
        <v>0</v>
      </c>
      <c r="O291" s="28"/>
      <c r="P291" s="24">
        <v>0</v>
      </c>
      <c r="Q291" s="28">
        <v>0</v>
      </c>
      <c r="R291" s="28"/>
      <c r="S291" s="24">
        <v>0</v>
      </c>
      <c r="T291" s="28">
        <v>0</v>
      </c>
      <c r="U291" s="28"/>
      <c r="V291" s="9" t="s">
        <v>207</v>
      </c>
      <c r="W291" s="9" t="s">
        <v>213</v>
      </c>
      <c r="X291" s="10" t="s">
        <v>150</v>
      </c>
      <c r="Y291" s="10" t="s">
        <v>220</v>
      </c>
      <c r="FU291" s="8"/>
    </row>
    <row r="292" spans="1:194" s="7" customFormat="1" x14ac:dyDescent="0.3">
      <c r="A292" s="10" t="s">
        <v>81</v>
      </c>
      <c r="B292" s="9" t="s">
        <v>35</v>
      </c>
      <c r="C292" s="9" t="s">
        <v>2</v>
      </c>
      <c r="D292" s="9" t="s">
        <v>17</v>
      </c>
      <c r="E292" s="9" t="s">
        <v>209</v>
      </c>
      <c r="F292" s="9" t="s">
        <v>12</v>
      </c>
      <c r="G292" s="10" t="s">
        <v>150</v>
      </c>
      <c r="H292" s="10" t="s">
        <v>210</v>
      </c>
      <c r="I292" s="10"/>
      <c r="J292" s="24">
        <v>0</v>
      </c>
      <c r="K292" s="28">
        <v>0</v>
      </c>
      <c r="L292" s="28"/>
      <c r="M292" s="24">
        <v>0</v>
      </c>
      <c r="N292" s="28">
        <v>0</v>
      </c>
      <c r="O292" s="28"/>
      <c r="P292" s="24">
        <v>166.92</v>
      </c>
      <c r="Q292" s="28">
        <v>0.99199999999999999</v>
      </c>
      <c r="R292" s="28"/>
      <c r="S292" s="24">
        <v>125.19</v>
      </c>
      <c r="T292" s="28">
        <v>0.74399999999999999</v>
      </c>
      <c r="U292" s="28"/>
      <c r="V292" s="9" t="s">
        <v>211</v>
      </c>
      <c r="W292" s="9" t="s">
        <v>208</v>
      </c>
      <c r="X292" s="10" t="s">
        <v>150</v>
      </c>
      <c r="Y292" s="10"/>
      <c r="FU292" s="8"/>
    </row>
    <row r="293" spans="1:194" x14ac:dyDescent="0.3">
      <c r="A293" s="10" t="s">
        <v>81</v>
      </c>
      <c r="B293" s="9" t="s">
        <v>30</v>
      </c>
      <c r="C293" s="9" t="s">
        <v>2</v>
      </c>
      <c r="D293" s="14" t="s">
        <v>11</v>
      </c>
      <c r="E293" s="9" t="s">
        <v>26</v>
      </c>
      <c r="F293" s="9" t="s">
        <v>26</v>
      </c>
      <c r="G293" s="10"/>
      <c r="H293" s="10" t="s">
        <v>180</v>
      </c>
      <c r="I293" s="10" t="s">
        <v>424</v>
      </c>
      <c r="J293" s="24">
        <v>85</v>
      </c>
      <c r="K293" s="28"/>
      <c r="L293" s="28"/>
      <c r="M293" s="24"/>
      <c r="N293" s="28"/>
      <c r="O293" s="28"/>
      <c r="P293" s="24">
        <v>85</v>
      </c>
      <c r="Q293" s="28"/>
      <c r="R293" s="28"/>
      <c r="S293" s="24"/>
      <c r="T293" s="28"/>
      <c r="U293" s="28"/>
      <c r="V293" s="9" t="s">
        <v>207</v>
      </c>
      <c r="W293" s="9" t="s">
        <v>213</v>
      </c>
      <c r="X293" s="10"/>
      <c r="Y293" s="10" t="s">
        <v>670</v>
      </c>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c r="DF293" s="7"/>
      <c r="DG293" s="7"/>
      <c r="DH293" s="7"/>
      <c r="DI293" s="7"/>
      <c r="DJ293" s="7"/>
      <c r="DK293" s="7"/>
      <c r="DL293" s="7"/>
      <c r="DM293" s="7"/>
      <c r="DN293" s="7"/>
      <c r="DO293" s="7"/>
      <c r="DP293" s="7"/>
      <c r="DQ293" s="7"/>
      <c r="DR293" s="7"/>
      <c r="DS293" s="7"/>
      <c r="DT293" s="7"/>
      <c r="DU293" s="7"/>
      <c r="DV293" s="7"/>
      <c r="DW293" s="7"/>
      <c r="DX293" s="7"/>
      <c r="DY293" s="7"/>
      <c r="DZ293" s="7"/>
      <c r="EA293" s="7"/>
      <c r="EB293" s="7"/>
      <c r="EC293" s="7"/>
      <c r="ED293" s="7"/>
      <c r="EE293" s="7"/>
      <c r="EF293" s="7"/>
      <c r="EG293" s="7"/>
      <c r="EH293" s="7"/>
      <c r="EI293" s="7"/>
      <c r="EJ293" s="7"/>
      <c r="EK293" s="7"/>
      <c r="EL293" s="7"/>
      <c r="EM293" s="7"/>
      <c r="EN293" s="7"/>
      <c r="EO293" s="7"/>
      <c r="EP293" s="7"/>
      <c r="EQ293" s="7"/>
      <c r="ER293" s="7"/>
      <c r="ES293" s="7"/>
      <c r="ET293" s="7"/>
      <c r="EU293" s="7"/>
      <c r="EV293" s="7"/>
      <c r="EW293" s="7"/>
      <c r="EX293" s="7"/>
      <c r="EY293" s="7"/>
      <c r="EZ293" s="7"/>
      <c r="FA293" s="7"/>
      <c r="FB293" s="7"/>
      <c r="FC293" s="7"/>
      <c r="FD293" s="7"/>
      <c r="FE293" s="7"/>
      <c r="FF293" s="7"/>
      <c r="FG293" s="7"/>
      <c r="FH293" s="7"/>
      <c r="FI293" s="7"/>
      <c r="FJ293" s="7"/>
      <c r="FK293" s="7"/>
      <c r="FL293" s="7"/>
      <c r="FM293" s="7"/>
      <c r="FN293" s="7"/>
      <c r="FO293" s="7"/>
      <c r="FP293" s="7"/>
      <c r="FQ293" s="7"/>
      <c r="FR293" s="7"/>
      <c r="FS293" s="7"/>
      <c r="FT293" s="7"/>
      <c r="FU293" s="8"/>
      <c r="FV293" s="3"/>
      <c r="FW293" s="3"/>
      <c r="FX293" s="3"/>
      <c r="FY293" s="3"/>
      <c r="FZ293" s="3"/>
      <c r="GA293" s="3"/>
      <c r="GB293" s="3"/>
      <c r="GC293" s="3"/>
      <c r="GD293" s="3"/>
      <c r="GE293" s="3"/>
      <c r="GF293" s="3"/>
      <c r="GG293" s="3"/>
      <c r="GH293" s="3"/>
      <c r="GI293" s="3"/>
      <c r="GJ293" s="3"/>
      <c r="GK293" s="3"/>
      <c r="GL293" s="3"/>
    </row>
    <row r="294" spans="1:194" x14ac:dyDescent="0.3">
      <c r="A294" s="10" t="s">
        <v>82</v>
      </c>
      <c r="B294" s="9" t="s">
        <v>38</v>
      </c>
      <c r="C294" s="9" t="s">
        <v>29</v>
      </c>
      <c r="D294" s="18" t="s">
        <v>14</v>
      </c>
      <c r="E294" s="9" t="s">
        <v>209</v>
      </c>
      <c r="F294" s="9" t="s">
        <v>15</v>
      </c>
      <c r="G294" s="10"/>
      <c r="H294" s="10" t="s">
        <v>635</v>
      </c>
      <c r="I294" s="10" t="s">
        <v>194</v>
      </c>
      <c r="J294" s="24">
        <v>572.15700000000004</v>
      </c>
      <c r="K294" s="28">
        <v>7.7895234155237096</v>
      </c>
      <c r="L294" s="28"/>
      <c r="M294" s="24"/>
      <c r="N294" s="28"/>
      <c r="O294" s="28"/>
      <c r="P294" s="24"/>
      <c r="Q294" s="11"/>
      <c r="R294" s="11"/>
      <c r="S294" s="24"/>
      <c r="T294" s="28"/>
      <c r="U294" s="28"/>
      <c r="V294" s="9" t="s">
        <v>211</v>
      </c>
      <c r="W294" s="9" t="s">
        <v>208</v>
      </c>
      <c r="X294" s="10"/>
      <c r="Y294" s="10"/>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c r="DF294" s="7"/>
      <c r="DG294" s="7"/>
      <c r="DH294" s="7"/>
      <c r="DI294" s="7"/>
      <c r="DJ294" s="7"/>
      <c r="DK294" s="7"/>
      <c r="DL294" s="7"/>
      <c r="DM294" s="7"/>
      <c r="DN294" s="7"/>
      <c r="DO294" s="7"/>
      <c r="DP294" s="7"/>
      <c r="DQ294" s="7"/>
      <c r="DR294" s="7"/>
      <c r="DS294" s="7"/>
      <c r="DT294" s="7"/>
      <c r="DU294" s="7"/>
      <c r="DV294" s="7"/>
      <c r="DW294" s="7"/>
      <c r="DX294" s="7"/>
      <c r="DY294" s="7"/>
      <c r="DZ294" s="7"/>
      <c r="EA294" s="7"/>
      <c r="EB294" s="7"/>
      <c r="EC294" s="7"/>
      <c r="ED294" s="7"/>
      <c r="EE294" s="7"/>
      <c r="EF294" s="7"/>
      <c r="EG294" s="7"/>
      <c r="EH294" s="7"/>
      <c r="EI294" s="7"/>
      <c r="EJ294" s="7"/>
      <c r="EK294" s="7"/>
      <c r="EL294" s="7"/>
      <c r="EM294" s="7"/>
      <c r="EN294" s="7"/>
      <c r="EO294" s="7"/>
      <c r="EP294" s="7"/>
      <c r="EQ294" s="7"/>
      <c r="ER294" s="7"/>
      <c r="ES294" s="7"/>
      <c r="ET294" s="7"/>
      <c r="EU294" s="7"/>
      <c r="EV294" s="7"/>
      <c r="EW294" s="7"/>
      <c r="EX294" s="7"/>
      <c r="EY294" s="7"/>
      <c r="EZ294" s="7"/>
      <c r="FA294" s="7"/>
      <c r="FB294" s="7"/>
      <c r="FC294" s="7"/>
      <c r="FD294" s="7"/>
      <c r="FE294" s="7"/>
      <c r="FF294" s="7"/>
      <c r="FG294" s="7"/>
      <c r="FH294" s="7"/>
      <c r="FI294" s="7"/>
      <c r="FJ294" s="7"/>
      <c r="FK294" s="7"/>
      <c r="FL294" s="7"/>
      <c r="FM294" s="7"/>
      <c r="FN294" s="7"/>
      <c r="FO294" s="7"/>
      <c r="FP294" s="7"/>
      <c r="FQ294" s="7"/>
      <c r="FR294" s="7"/>
      <c r="FS294" s="7"/>
      <c r="FT294" s="7"/>
      <c r="FU294" s="8"/>
      <c r="FV294" s="3"/>
      <c r="FW294" s="3"/>
      <c r="FX294" s="3"/>
      <c r="FY294" s="3"/>
      <c r="FZ294" s="3"/>
      <c r="GA294" s="3"/>
      <c r="GB294" s="3"/>
      <c r="GC294" s="3"/>
      <c r="GD294" s="3"/>
      <c r="GE294" s="3"/>
      <c r="GF294" s="3"/>
      <c r="GG294" s="3"/>
      <c r="GH294" s="3"/>
      <c r="GI294" s="3"/>
      <c r="GJ294" s="3"/>
      <c r="GK294" s="3"/>
      <c r="GL294" s="3"/>
    </row>
    <row r="295" spans="1:194" x14ac:dyDescent="0.3">
      <c r="A295" s="10" t="s">
        <v>82</v>
      </c>
      <c r="B295" s="9" t="s">
        <v>38</v>
      </c>
      <c r="C295" s="9" t="s">
        <v>29</v>
      </c>
      <c r="D295" s="14" t="s">
        <v>11</v>
      </c>
      <c r="E295" s="9" t="s">
        <v>26</v>
      </c>
      <c r="F295" s="9" t="s">
        <v>26</v>
      </c>
      <c r="G295" s="10"/>
      <c r="H295" s="10" t="s">
        <v>26</v>
      </c>
      <c r="I295" s="10" t="s">
        <v>639</v>
      </c>
      <c r="J295" s="24">
        <v>201.78700000000001</v>
      </c>
      <c r="K295" s="28"/>
      <c r="L295" s="28"/>
      <c r="M295" s="12"/>
      <c r="N295" s="28"/>
      <c r="O295" s="28"/>
      <c r="P295" s="24">
        <v>201.78700000000001</v>
      </c>
      <c r="Q295" s="28"/>
      <c r="R295" s="28"/>
      <c r="S295" s="12"/>
      <c r="T295" s="28"/>
      <c r="U295" s="28"/>
      <c r="V295" s="9" t="s">
        <v>207</v>
      </c>
      <c r="W295" s="9" t="s">
        <v>213</v>
      </c>
      <c r="X295" s="10"/>
      <c r="Y295" s="10" t="s">
        <v>640</v>
      </c>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c r="DF295" s="7"/>
      <c r="DG295" s="7"/>
      <c r="DH295" s="7"/>
      <c r="DI295" s="7"/>
      <c r="DJ295" s="7"/>
      <c r="DK295" s="7"/>
      <c r="DL295" s="7"/>
      <c r="DM295" s="7"/>
      <c r="DN295" s="7"/>
      <c r="DO295" s="7"/>
      <c r="DP295" s="7"/>
      <c r="DQ295" s="7"/>
      <c r="DR295" s="7"/>
      <c r="DS295" s="7"/>
      <c r="DT295" s="7"/>
      <c r="DU295" s="7"/>
      <c r="DV295" s="7"/>
      <c r="DW295" s="7"/>
      <c r="DX295" s="7"/>
      <c r="DY295" s="7"/>
      <c r="DZ295" s="7"/>
      <c r="EA295" s="7"/>
      <c r="EB295" s="7"/>
      <c r="EC295" s="7"/>
      <c r="ED295" s="7"/>
      <c r="EE295" s="7"/>
      <c r="EF295" s="7"/>
      <c r="EG295" s="7"/>
      <c r="EH295" s="7"/>
      <c r="EI295" s="7"/>
      <c r="EJ295" s="7"/>
      <c r="EK295" s="7"/>
      <c r="EL295" s="7"/>
      <c r="EM295" s="7"/>
      <c r="EN295" s="7"/>
      <c r="EO295" s="7"/>
      <c r="EP295" s="7"/>
      <c r="EQ295" s="7"/>
      <c r="ER295" s="7"/>
      <c r="ES295" s="7"/>
      <c r="ET295" s="7"/>
      <c r="EU295" s="7"/>
      <c r="EV295" s="7"/>
      <c r="EW295" s="7"/>
      <c r="EX295" s="7"/>
      <c r="EY295" s="7"/>
      <c r="EZ295" s="7"/>
      <c r="FA295" s="7"/>
      <c r="FB295" s="7"/>
      <c r="FC295" s="7"/>
      <c r="FD295" s="7"/>
      <c r="FE295" s="7"/>
      <c r="FF295" s="7"/>
      <c r="FG295" s="7"/>
      <c r="FH295" s="7"/>
      <c r="FI295" s="7"/>
      <c r="FJ295" s="7"/>
      <c r="FK295" s="7"/>
      <c r="FL295" s="7"/>
      <c r="FM295" s="7"/>
      <c r="FN295" s="7"/>
      <c r="FO295" s="7"/>
      <c r="FP295" s="7"/>
      <c r="FQ295" s="7"/>
      <c r="FR295" s="7"/>
      <c r="FS295" s="7"/>
      <c r="FT295" s="7"/>
      <c r="FU295" s="8"/>
      <c r="FV295" s="3"/>
      <c r="FW295" s="3"/>
      <c r="FX295" s="3"/>
      <c r="FY295" s="3"/>
      <c r="FZ295" s="3"/>
      <c r="GA295" s="3"/>
      <c r="GB295" s="3"/>
      <c r="GC295" s="3"/>
      <c r="GD295" s="3"/>
      <c r="GE295" s="3"/>
      <c r="GF295" s="3"/>
      <c r="GG295" s="3"/>
      <c r="GH295" s="3"/>
      <c r="GI295" s="3"/>
      <c r="GJ295" s="3"/>
      <c r="GK295" s="3"/>
      <c r="GL295" s="3"/>
    </row>
    <row r="296" spans="1:194" x14ac:dyDescent="0.3">
      <c r="A296" s="10" t="s">
        <v>82</v>
      </c>
      <c r="B296" s="9" t="s">
        <v>35</v>
      </c>
      <c r="C296" s="9" t="s">
        <v>29</v>
      </c>
      <c r="D296" s="9" t="s">
        <v>17</v>
      </c>
      <c r="E296" s="9" t="s">
        <v>205</v>
      </c>
      <c r="F296" s="9" t="s">
        <v>205</v>
      </c>
      <c r="G296" s="10" t="s">
        <v>150</v>
      </c>
      <c r="H296" s="10" t="s">
        <v>206</v>
      </c>
      <c r="I296" s="10"/>
      <c r="J296" s="24">
        <v>0</v>
      </c>
      <c r="K296" s="28">
        <v>0</v>
      </c>
      <c r="L296" s="28"/>
      <c r="M296" s="24">
        <v>1464.2987792400002</v>
      </c>
      <c r="N296" s="28">
        <v>0</v>
      </c>
      <c r="O296" s="28"/>
      <c r="P296" s="24">
        <v>0</v>
      </c>
      <c r="Q296" s="28">
        <v>0</v>
      </c>
      <c r="R296" s="28"/>
      <c r="S296" s="24">
        <v>0</v>
      </c>
      <c r="T296" s="28">
        <v>0</v>
      </c>
      <c r="U296" s="28"/>
      <c r="V296" s="9" t="s">
        <v>207</v>
      </c>
      <c r="W296" s="9" t="s">
        <v>208</v>
      </c>
      <c r="X296" s="10" t="s">
        <v>150</v>
      </c>
      <c r="Y296" s="10"/>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c r="DF296" s="7"/>
      <c r="DG296" s="7"/>
      <c r="DH296" s="7"/>
      <c r="DI296" s="7"/>
      <c r="DJ296" s="7"/>
      <c r="DK296" s="7"/>
      <c r="DL296" s="7"/>
      <c r="DM296" s="7"/>
      <c r="DN296" s="7"/>
      <c r="DO296" s="7"/>
      <c r="DP296" s="7"/>
      <c r="DQ296" s="7"/>
      <c r="DR296" s="7"/>
      <c r="DS296" s="7"/>
      <c r="DT296" s="7"/>
      <c r="DU296" s="7"/>
      <c r="DV296" s="7"/>
      <c r="DW296" s="7"/>
      <c r="DX296" s="7"/>
      <c r="DY296" s="7"/>
      <c r="DZ296" s="7"/>
      <c r="EA296" s="7"/>
      <c r="EB296" s="7"/>
      <c r="EC296" s="7"/>
      <c r="ED296" s="7"/>
      <c r="EE296" s="7"/>
      <c r="EF296" s="7"/>
      <c r="EG296" s="7"/>
      <c r="EH296" s="7"/>
      <c r="EI296" s="7"/>
      <c r="EJ296" s="7"/>
      <c r="EK296" s="7"/>
      <c r="EL296" s="7"/>
      <c r="EM296" s="7"/>
      <c r="EN296" s="7"/>
      <c r="EO296" s="7"/>
      <c r="EP296" s="7"/>
      <c r="EQ296" s="7"/>
      <c r="ER296" s="7"/>
      <c r="ES296" s="7"/>
      <c r="ET296" s="7"/>
      <c r="EU296" s="7"/>
      <c r="EV296" s="7"/>
      <c r="EW296" s="7"/>
      <c r="EX296" s="7"/>
      <c r="EY296" s="7"/>
      <c r="EZ296" s="7"/>
      <c r="FA296" s="7"/>
      <c r="FB296" s="7"/>
      <c r="FC296" s="7"/>
      <c r="FD296" s="7"/>
      <c r="FE296" s="7"/>
      <c r="FF296" s="7"/>
      <c r="FG296" s="7"/>
      <c r="FH296" s="7"/>
      <c r="FI296" s="7"/>
      <c r="FJ296" s="7"/>
      <c r="FK296" s="7"/>
      <c r="FL296" s="7"/>
      <c r="FM296" s="7"/>
      <c r="FN296" s="7"/>
      <c r="FO296" s="7"/>
      <c r="FP296" s="7"/>
      <c r="FQ296" s="7"/>
      <c r="FR296" s="7"/>
      <c r="FS296" s="7"/>
      <c r="FT296" s="7"/>
      <c r="FU296" s="8"/>
      <c r="FV296" s="3"/>
      <c r="FW296" s="3"/>
      <c r="FX296" s="3"/>
      <c r="FY296" s="3"/>
      <c r="FZ296" s="3"/>
      <c r="GA296" s="3"/>
      <c r="GB296" s="3"/>
      <c r="GC296" s="3"/>
      <c r="GD296" s="3"/>
      <c r="GE296" s="3"/>
      <c r="GF296" s="3"/>
      <c r="GG296" s="3"/>
      <c r="GH296" s="3"/>
      <c r="GI296" s="3"/>
      <c r="GJ296" s="3"/>
      <c r="GK296" s="3"/>
      <c r="GL296" s="3"/>
    </row>
    <row r="297" spans="1:194" x14ac:dyDescent="0.3">
      <c r="A297" s="10" t="s">
        <v>82</v>
      </c>
      <c r="B297" s="9" t="s">
        <v>31</v>
      </c>
      <c r="C297" s="9" t="s">
        <v>29</v>
      </c>
      <c r="D297" s="14" t="s">
        <v>20</v>
      </c>
      <c r="E297" s="9" t="s">
        <v>209</v>
      </c>
      <c r="F297" s="9" t="s">
        <v>12</v>
      </c>
      <c r="G297" s="10"/>
      <c r="H297" s="10" t="s">
        <v>13</v>
      </c>
      <c r="I297" s="10" t="s">
        <v>586</v>
      </c>
      <c r="J297" s="24">
        <v>24.075000000000003</v>
      </c>
      <c r="K297" s="28">
        <v>0</v>
      </c>
      <c r="L297" s="28"/>
      <c r="M297" s="24">
        <v>0</v>
      </c>
      <c r="N297" s="28">
        <v>0</v>
      </c>
      <c r="O297" s="28"/>
      <c r="P297" s="24">
        <v>0</v>
      </c>
      <c r="Q297" s="28">
        <v>0</v>
      </c>
      <c r="R297" s="28"/>
      <c r="S297" s="24">
        <v>0</v>
      </c>
      <c r="T297" s="28">
        <v>0</v>
      </c>
      <c r="U297" s="28"/>
      <c r="V297" s="9" t="s">
        <v>207</v>
      </c>
      <c r="W297" s="9" t="s">
        <v>213</v>
      </c>
      <c r="X297" s="10"/>
      <c r="Y297" s="10" t="s">
        <v>697</v>
      </c>
      <c r="Z297" s="7" t="s">
        <v>699</v>
      </c>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c r="DF297" s="7"/>
      <c r="DG297" s="7"/>
      <c r="DH297" s="7"/>
      <c r="DI297" s="7"/>
      <c r="DJ297" s="7"/>
      <c r="DK297" s="7"/>
      <c r="DL297" s="7"/>
      <c r="DM297" s="7"/>
      <c r="DN297" s="7"/>
      <c r="DO297" s="7"/>
      <c r="DP297" s="7"/>
      <c r="DQ297" s="7"/>
      <c r="DR297" s="7"/>
      <c r="DS297" s="7"/>
      <c r="DT297" s="7"/>
      <c r="DU297" s="7"/>
      <c r="DV297" s="7"/>
      <c r="DW297" s="7"/>
      <c r="DX297" s="7"/>
      <c r="DY297" s="7"/>
      <c r="DZ297" s="7"/>
      <c r="EA297" s="7"/>
      <c r="EB297" s="7"/>
      <c r="EC297" s="7"/>
      <c r="ED297" s="7"/>
      <c r="EE297" s="7"/>
      <c r="EF297" s="7"/>
      <c r="EG297" s="7"/>
      <c r="EH297" s="7"/>
      <c r="EI297" s="7"/>
      <c r="EJ297" s="7"/>
      <c r="EK297" s="7"/>
      <c r="EL297" s="7"/>
      <c r="EM297" s="7"/>
      <c r="EN297" s="7"/>
      <c r="EO297" s="7"/>
      <c r="EP297" s="7"/>
      <c r="EQ297" s="7"/>
      <c r="ER297" s="7"/>
      <c r="ES297" s="7"/>
      <c r="ET297" s="7"/>
      <c r="EU297" s="7"/>
      <c r="EV297" s="7"/>
      <c r="EW297" s="7"/>
      <c r="EX297" s="7"/>
      <c r="EY297" s="7"/>
      <c r="EZ297" s="7"/>
      <c r="FA297" s="7"/>
      <c r="FB297" s="7"/>
      <c r="FC297" s="7"/>
      <c r="FD297" s="7"/>
      <c r="FE297" s="7"/>
      <c r="FF297" s="7"/>
      <c r="FG297" s="7"/>
      <c r="FH297" s="7"/>
      <c r="FI297" s="7"/>
      <c r="FJ297" s="7"/>
      <c r="FK297" s="7"/>
      <c r="FL297" s="7"/>
      <c r="FM297" s="7"/>
      <c r="FN297" s="7"/>
      <c r="FO297" s="7"/>
      <c r="FP297" s="7"/>
      <c r="FQ297" s="7"/>
      <c r="FR297" s="7"/>
      <c r="FS297" s="7"/>
      <c r="FT297" s="7"/>
      <c r="FU297" s="8"/>
      <c r="FV297" s="3"/>
      <c r="FW297" s="3"/>
      <c r="FX297" s="3"/>
      <c r="FY297" s="3"/>
      <c r="FZ297" s="3"/>
      <c r="GA297" s="3"/>
      <c r="GB297" s="3"/>
      <c r="GC297" s="3"/>
      <c r="GD297" s="3"/>
      <c r="GE297" s="3"/>
      <c r="GF297" s="3"/>
      <c r="GG297" s="3"/>
      <c r="GH297" s="3"/>
      <c r="GI297" s="3"/>
      <c r="GJ297" s="3"/>
      <c r="GK297" s="3"/>
      <c r="GL297" s="3"/>
    </row>
    <row r="298" spans="1:194" x14ac:dyDescent="0.3">
      <c r="A298" s="10" t="s">
        <v>82</v>
      </c>
      <c r="B298" s="9" t="s">
        <v>31</v>
      </c>
      <c r="C298" s="9" t="s">
        <v>29</v>
      </c>
      <c r="D298" s="18" t="s">
        <v>14</v>
      </c>
      <c r="E298" s="9" t="s">
        <v>209</v>
      </c>
      <c r="F298" s="9" t="s">
        <v>12</v>
      </c>
      <c r="G298" s="10"/>
      <c r="H298" s="10" t="s">
        <v>13</v>
      </c>
      <c r="I298" s="10" t="s">
        <v>591</v>
      </c>
      <c r="J298" s="24">
        <v>186.76</v>
      </c>
      <c r="K298" s="28">
        <v>2</v>
      </c>
      <c r="L298" s="28"/>
      <c r="M298" s="24">
        <v>0</v>
      </c>
      <c r="N298" s="28">
        <v>0</v>
      </c>
      <c r="O298" s="28"/>
      <c r="P298" s="24">
        <v>613.03970000000004</v>
      </c>
      <c r="Q298" s="28">
        <v>6.5650000000000004</v>
      </c>
      <c r="R298" s="28"/>
      <c r="S298" s="24">
        <v>881.0403</v>
      </c>
      <c r="T298" s="28">
        <v>9.4350000000000005</v>
      </c>
      <c r="U298" s="28"/>
      <c r="V298" s="9" t="s">
        <v>207</v>
      </c>
      <c r="W298" s="9" t="s">
        <v>208</v>
      </c>
      <c r="X298" s="10"/>
      <c r="Y298" s="10" t="s">
        <v>610</v>
      </c>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c r="DF298" s="7"/>
      <c r="DG298" s="7"/>
      <c r="DH298" s="7"/>
      <c r="DI298" s="7"/>
      <c r="DJ298" s="7"/>
      <c r="DK298" s="7"/>
      <c r="DL298" s="7"/>
      <c r="DM298" s="7"/>
      <c r="DN298" s="7"/>
      <c r="DO298" s="7"/>
      <c r="DP298" s="7"/>
      <c r="DQ298" s="7"/>
      <c r="DR298" s="7"/>
      <c r="DS298" s="7"/>
      <c r="DT298" s="7"/>
      <c r="DU298" s="7"/>
      <c r="DV298" s="7"/>
      <c r="DW298" s="7"/>
      <c r="DX298" s="7"/>
      <c r="DY298" s="7"/>
      <c r="DZ298" s="7"/>
      <c r="EA298" s="7"/>
      <c r="EB298" s="7"/>
      <c r="EC298" s="7"/>
      <c r="ED298" s="7"/>
      <c r="EE298" s="7"/>
      <c r="EF298" s="7"/>
      <c r="EG298" s="7"/>
      <c r="EH298" s="7"/>
      <c r="EI298" s="7"/>
      <c r="EJ298" s="7"/>
      <c r="EK298" s="7"/>
      <c r="EL298" s="7"/>
      <c r="EM298" s="7"/>
      <c r="EN298" s="7"/>
      <c r="EO298" s="7"/>
      <c r="EP298" s="7"/>
      <c r="EQ298" s="7"/>
      <c r="ER298" s="7"/>
      <c r="ES298" s="7"/>
      <c r="ET298" s="7"/>
      <c r="EU298" s="7"/>
      <c r="EV298" s="7"/>
      <c r="EW298" s="7"/>
      <c r="EX298" s="7"/>
      <c r="EY298" s="7"/>
      <c r="EZ298" s="7"/>
      <c r="FA298" s="7"/>
      <c r="FB298" s="7"/>
      <c r="FC298" s="7"/>
      <c r="FD298" s="7"/>
      <c r="FE298" s="7"/>
      <c r="FF298" s="7"/>
      <c r="FG298" s="7"/>
      <c r="FH298" s="7"/>
      <c r="FI298" s="7"/>
      <c r="FJ298" s="7"/>
      <c r="FK298" s="7"/>
      <c r="FL298" s="7"/>
      <c r="FM298" s="7"/>
      <c r="FN298" s="7"/>
      <c r="FO298" s="7"/>
      <c r="FP298" s="7"/>
      <c r="FQ298" s="7"/>
      <c r="FR298" s="7"/>
      <c r="FS298" s="7"/>
      <c r="FT298" s="7"/>
      <c r="FU298" s="8"/>
      <c r="FV298" s="3"/>
      <c r="FW298" s="3"/>
      <c r="FX298" s="3"/>
      <c r="FY298" s="3"/>
      <c r="FZ298" s="3"/>
      <c r="GA298" s="3"/>
      <c r="GB298" s="3"/>
      <c r="GC298" s="3"/>
      <c r="GD298" s="3"/>
      <c r="GE298" s="3"/>
      <c r="GF298" s="3"/>
      <c r="GG298" s="3"/>
      <c r="GH298" s="3"/>
      <c r="GI298" s="3"/>
      <c r="GJ298" s="3"/>
      <c r="GK298" s="3"/>
      <c r="GL298" s="3"/>
    </row>
    <row r="299" spans="1:194" x14ac:dyDescent="0.3">
      <c r="A299" s="10" t="s">
        <v>82</v>
      </c>
      <c r="B299" s="9" t="s">
        <v>31</v>
      </c>
      <c r="C299" s="9" t="s">
        <v>29</v>
      </c>
      <c r="D299" s="18" t="s">
        <v>14</v>
      </c>
      <c r="E299" s="9" t="s">
        <v>209</v>
      </c>
      <c r="F299" s="9" t="s">
        <v>12</v>
      </c>
      <c r="G299" s="10"/>
      <c r="H299" s="10" t="s">
        <v>13</v>
      </c>
      <c r="I299" s="10" t="s">
        <v>584</v>
      </c>
      <c r="J299" s="24">
        <v>71.084999999999994</v>
      </c>
      <c r="K299" s="28">
        <v>0.96777973786634197</v>
      </c>
      <c r="L299" s="28"/>
      <c r="M299" s="24">
        <v>0</v>
      </c>
      <c r="N299" s="28">
        <v>0</v>
      </c>
      <c r="O299" s="28"/>
      <c r="P299" s="24">
        <v>0</v>
      </c>
      <c r="Q299" s="28">
        <v>0</v>
      </c>
      <c r="R299" s="28"/>
      <c r="S299" s="24">
        <v>0</v>
      </c>
      <c r="T299" s="28">
        <v>0</v>
      </c>
      <c r="U299" s="28"/>
      <c r="V299" s="9" t="s">
        <v>211</v>
      </c>
      <c r="W299" s="9" t="s">
        <v>208</v>
      </c>
      <c r="X299" s="10"/>
      <c r="Y299" s="10" t="s">
        <v>697</v>
      </c>
      <c r="Z299" s="7" t="s">
        <v>698</v>
      </c>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c r="DF299" s="7"/>
      <c r="DG299" s="7"/>
      <c r="DH299" s="7"/>
      <c r="DI299" s="7"/>
      <c r="DJ299" s="7"/>
      <c r="DK299" s="7"/>
      <c r="DL299" s="7"/>
      <c r="DM299" s="7"/>
      <c r="DN299" s="7"/>
      <c r="DO299" s="7"/>
      <c r="DP299" s="7"/>
      <c r="DQ299" s="7"/>
      <c r="DR299" s="7"/>
      <c r="DS299" s="7"/>
      <c r="DT299" s="7"/>
      <c r="DU299" s="7"/>
      <c r="DV299" s="7"/>
      <c r="DW299" s="7"/>
      <c r="DX299" s="7"/>
      <c r="DY299" s="7"/>
      <c r="DZ299" s="7"/>
      <c r="EA299" s="7"/>
      <c r="EB299" s="7"/>
      <c r="EC299" s="7"/>
      <c r="ED299" s="7"/>
      <c r="EE299" s="7"/>
      <c r="EF299" s="7"/>
      <c r="EG299" s="7"/>
      <c r="EH299" s="7"/>
      <c r="EI299" s="7"/>
      <c r="EJ299" s="7"/>
      <c r="EK299" s="7"/>
      <c r="EL299" s="7"/>
      <c r="EM299" s="7"/>
      <c r="EN299" s="7"/>
      <c r="EO299" s="7"/>
      <c r="EP299" s="7"/>
      <c r="EQ299" s="7"/>
      <c r="ER299" s="7"/>
      <c r="ES299" s="7"/>
      <c r="ET299" s="7"/>
      <c r="EU299" s="7"/>
      <c r="EV299" s="7"/>
      <c r="EW299" s="7"/>
      <c r="EX299" s="7"/>
      <c r="EY299" s="7"/>
      <c r="EZ299" s="7"/>
      <c r="FA299" s="7"/>
      <c r="FB299" s="7"/>
      <c r="FC299" s="7"/>
      <c r="FD299" s="7"/>
      <c r="FE299" s="7"/>
      <c r="FF299" s="7"/>
      <c r="FG299" s="7"/>
      <c r="FH299" s="7"/>
      <c r="FI299" s="7"/>
      <c r="FJ299" s="7"/>
      <c r="FK299" s="7"/>
      <c r="FL299" s="7"/>
      <c r="FM299" s="7"/>
      <c r="FN299" s="7"/>
      <c r="FO299" s="7"/>
      <c r="FP299" s="7"/>
      <c r="FQ299" s="7"/>
      <c r="FR299" s="7"/>
      <c r="FS299" s="7"/>
      <c r="FT299" s="7"/>
      <c r="FU299" s="8"/>
      <c r="FV299" s="3"/>
      <c r="FW299" s="3"/>
      <c r="FX299" s="3"/>
      <c r="FY299" s="3"/>
      <c r="FZ299" s="3"/>
      <c r="GA299" s="3"/>
      <c r="GB299" s="3"/>
      <c r="GC299" s="3"/>
      <c r="GD299" s="3"/>
      <c r="GE299" s="3"/>
      <c r="GF299" s="3"/>
      <c r="GG299" s="3"/>
      <c r="GH299" s="3"/>
      <c r="GI299" s="3"/>
      <c r="GJ299" s="3"/>
      <c r="GK299" s="3"/>
      <c r="GL299" s="3"/>
    </row>
    <row r="300" spans="1:194" x14ac:dyDescent="0.3">
      <c r="A300" s="30" t="s">
        <v>83</v>
      </c>
      <c r="B300" s="18" t="s">
        <v>84</v>
      </c>
      <c r="C300" s="18" t="s">
        <v>29</v>
      </c>
      <c r="D300" s="18" t="s">
        <v>14</v>
      </c>
      <c r="E300" s="18" t="s">
        <v>209</v>
      </c>
      <c r="F300" s="18" t="s">
        <v>209</v>
      </c>
      <c r="G300" s="18"/>
      <c r="H300" s="3" t="s">
        <v>165</v>
      </c>
      <c r="I300" s="3"/>
      <c r="J300" s="15"/>
      <c r="K300" s="16"/>
      <c r="L300" s="16"/>
      <c r="M300" s="15">
        <v>671.07500000000005</v>
      </c>
      <c r="N300" s="16">
        <v>7.4273152478952289</v>
      </c>
      <c r="O300" s="16"/>
      <c r="P300" s="15"/>
      <c r="Q300" s="16"/>
      <c r="R300" s="16"/>
      <c r="S300" s="15">
        <v>99.685000000000002</v>
      </c>
      <c r="T300" s="16">
        <v>1.1032927970065483</v>
      </c>
      <c r="U300" s="16"/>
      <c r="V300" s="32" t="s">
        <v>211</v>
      </c>
      <c r="W300" s="32" t="s">
        <v>208</v>
      </c>
      <c r="X300" s="20"/>
      <c r="Y300" s="3"/>
      <c r="Z300" s="3"/>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c r="DF300" s="7"/>
      <c r="DG300" s="7"/>
      <c r="DH300" s="7"/>
      <c r="DI300" s="7"/>
      <c r="DJ300" s="7"/>
      <c r="DK300" s="7"/>
      <c r="DL300" s="7"/>
      <c r="DM300" s="7"/>
      <c r="DN300" s="7"/>
      <c r="DO300" s="7"/>
      <c r="DP300" s="7"/>
      <c r="DQ300" s="7"/>
      <c r="DR300" s="7"/>
      <c r="DS300" s="7"/>
      <c r="DT300" s="7"/>
      <c r="DU300" s="7"/>
      <c r="DV300" s="7"/>
      <c r="DW300" s="7"/>
      <c r="DX300" s="7"/>
      <c r="DY300" s="7"/>
      <c r="DZ300" s="7"/>
      <c r="EA300" s="7"/>
      <c r="EB300" s="7"/>
      <c r="EC300" s="7"/>
      <c r="ED300" s="7"/>
      <c r="EE300" s="7"/>
      <c r="EF300" s="7"/>
      <c r="EG300" s="7"/>
      <c r="EH300" s="7"/>
      <c r="EI300" s="7"/>
      <c r="EJ300" s="7"/>
      <c r="EK300" s="7"/>
      <c r="EL300" s="7"/>
      <c r="EM300" s="7"/>
      <c r="EN300" s="7"/>
      <c r="EO300" s="7"/>
      <c r="EP300" s="7"/>
      <c r="EQ300" s="7"/>
      <c r="ER300" s="7"/>
      <c r="ES300" s="7"/>
      <c r="ET300" s="7"/>
      <c r="EU300" s="7"/>
      <c r="EV300" s="7"/>
      <c r="EW300" s="7"/>
      <c r="EX300" s="7"/>
      <c r="EY300" s="7"/>
      <c r="EZ300" s="7"/>
      <c r="FA300" s="7"/>
      <c r="FB300" s="7"/>
      <c r="FC300" s="7"/>
      <c r="FD300" s="7"/>
      <c r="FE300" s="7"/>
      <c r="FF300" s="7"/>
      <c r="FG300" s="7"/>
      <c r="FH300" s="7"/>
      <c r="FI300" s="7"/>
      <c r="FJ300" s="7"/>
      <c r="FK300" s="7"/>
      <c r="FL300" s="7"/>
      <c r="FM300" s="7"/>
      <c r="FN300" s="7"/>
      <c r="FO300" s="7"/>
      <c r="FP300" s="7"/>
      <c r="FQ300" s="7"/>
      <c r="FR300" s="7"/>
      <c r="FS300" s="7"/>
      <c r="FT300" s="7"/>
      <c r="FU300" s="8"/>
      <c r="FV300" s="3"/>
      <c r="FW300" s="3"/>
      <c r="FX300" s="3"/>
      <c r="FY300" s="3"/>
      <c r="FZ300" s="3"/>
      <c r="GA300" s="3"/>
      <c r="GB300" s="3"/>
      <c r="GC300" s="3"/>
      <c r="GD300" s="3"/>
      <c r="GE300" s="3"/>
      <c r="GF300" s="3"/>
      <c r="GG300" s="3"/>
      <c r="GH300" s="3"/>
      <c r="GI300" s="3"/>
      <c r="GJ300" s="3"/>
      <c r="GK300" s="3"/>
      <c r="GL300" s="3"/>
    </row>
    <row r="301" spans="1:194" x14ac:dyDescent="0.3">
      <c r="A301" s="10" t="s">
        <v>83</v>
      </c>
      <c r="B301" s="9" t="s">
        <v>30</v>
      </c>
      <c r="C301" s="9" t="s">
        <v>29</v>
      </c>
      <c r="D301" s="14" t="s">
        <v>11</v>
      </c>
      <c r="E301" s="9" t="s">
        <v>26</v>
      </c>
      <c r="F301" s="9" t="s">
        <v>26</v>
      </c>
      <c r="G301" s="10"/>
      <c r="H301" s="10" t="s">
        <v>180</v>
      </c>
      <c r="I301" s="10" t="s">
        <v>425</v>
      </c>
      <c r="J301" s="24">
        <v>194.13399999999999</v>
      </c>
      <c r="K301" s="28"/>
      <c r="L301" s="28"/>
      <c r="M301" s="24"/>
      <c r="N301" s="28"/>
      <c r="O301" s="28"/>
      <c r="P301" s="24">
        <v>194.13399999999999</v>
      </c>
      <c r="Q301" s="28"/>
      <c r="R301" s="28"/>
      <c r="S301" s="24"/>
      <c r="T301" s="28"/>
      <c r="U301" s="28"/>
      <c r="V301" s="9" t="s">
        <v>207</v>
      </c>
      <c r="W301" s="9" t="s">
        <v>213</v>
      </c>
      <c r="X301" s="10"/>
      <c r="Y301" s="10" t="s">
        <v>267</v>
      </c>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c r="DF301" s="7"/>
      <c r="DG301" s="7"/>
      <c r="DH301" s="7"/>
      <c r="DI301" s="7"/>
      <c r="DJ301" s="7"/>
      <c r="DK301" s="7"/>
      <c r="DL301" s="7"/>
      <c r="DM301" s="7"/>
      <c r="DN301" s="7"/>
      <c r="DO301" s="7"/>
      <c r="DP301" s="7"/>
      <c r="DQ301" s="7"/>
      <c r="DR301" s="7"/>
      <c r="DS301" s="7"/>
      <c r="DT301" s="7"/>
      <c r="DU301" s="7"/>
      <c r="DV301" s="7"/>
      <c r="DW301" s="7"/>
      <c r="DX301" s="7"/>
      <c r="DY301" s="7"/>
      <c r="DZ301" s="7"/>
      <c r="EA301" s="7"/>
      <c r="EB301" s="7"/>
      <c r="EC301" s="7"/>
      <c r="ED301" s="7"/>
      <c r="EE301" s="7"/>
      <c r="EF301" s="7"/>
      <c r="EG301" s="7"/>
      <c r="EH301" s="7"/>
      <c r="EI301" s="7"/>
      <c r="EJ301" s="7"/>
      <c r="EK301" s="7"/>
      <c r="EL301" s="7"/>
      <c r="EM301" s="7"/>
      <c r="EN301" s="7"/>
      <c r="EO301" s="7"/>
      <c r="EP301" s="7"/>
      <c r="EQ301" s="7"/>
      <c r="ER301" s="7"/>
      <c r="ES301" s="7"/>
      <c r="ET301" s="7"/>
      <c r="EU301" s="7"/>
      <c r="EV301" s="7"/>
      <c r="EW301" s="7"/>
      <c r="EX301" s="7"/>
      <c r="EY301" s="7"/>
      <c r="EZ301" s="7"/>
      <c r="FA301" s="7"/>
      <c r="FB301" s="7"/>
      <c r="FC301" s="7"/>
      <c r="FD301" s="7"/>
      <c r="FE301" s="7"/>
      <c r="FF301" s="7"/>
      <c r="FG301" s="7"/>
      <c r="FH301" s="7"/>
      <c r="FI301" s="7"/>
      <c r="FJ301" s="7"/>
      <c r="FK301" s="7"/>
      <c r="FL301" s="7"/>
      <c r="FM301" s="7"/>
      <c r="FN301" s="7"/>
      <c r="FO301" s="7"/>
      <c r="FP301" s="7"/>
      <c r="FQ301" s="7"/>
      <c r="FR301" s="7"/>
      <c r="FS301" s="7"/>
      <c r="FT301" s="7"/>
      <c r="FU301" s="8"/>
      <c r="FV301" s="3"/>
      <c r="FW301" s="3"/>
      <c r="FX301" s="3"/>
      <c r="FY301" s="3"/>
      <c r="FZ301" s="3"/>
      <c r="GA301" s="3"/>
      <c r="GB301" s="3"/>
      <c r="GC301" s="3"/>
      <c r="GD301" s="3"/>
      <c r="GE301" s="3"/>
      <c r="GF301" s="3"/>
      <c r="GG301" s="3"/>
      <c r="GH301" s="3"/>
      <c r="GI301" s="3"/>
      <c r="GJ301" s="3"/>
      <c r="GK301" s="3"/>
      <c r="GL301" s="3"/>
    </row>
    <row r="302" spans="1:194" x14ac:dyDescent="0.3">
      <c r="A302" s="10" t="s">
        <v>85</v>
      </c>
      <c r="B302" s="9" t="s">
        <v>30</v>
      </c>
      <c r="C302" s="9" t="s">
        <v>2</v>
      </c>
      <c r="D302" s="14" t="s">
        <v>20</v>
      </c>
      <c r="E302" s="9" t="s">
        <v>205</v>
      </c>
      <c r="F302" s="9" t="s">
        <v>205</v>
      </c>
      <c r="G302" s="10"/>
      <c r="H302" s="10" t="s">
        <v>241</v>
      </c>
      <c r="I302" s="10" t="s">
        <v>427</v>
      </c>
      <c r="J302" s="24">
        <v>113</v>
      </c>
      <c r="K302" s="28"/>
      <c r="L302" s="28"/>
      <c r="M302" s="24"/>
      <c r="N302" s="28"/>
      <c r="O302" s="28"/>
      <c r="P302" s="24"/>
      <c r="Q302" s="28"/>
      <c r="R302" s="28"/>
      <c r="S302" s="24"/>
      <c r="T302" s="28"/>
      <c r="U302" s="28"/>
      <c r="V302" s="9" t="s">
        <v>207</v>
      </c>
      <c r="W302" s="9" t="s">
        <v>213</v>
      </c>
      <c r="X302" s="10"/>
      <c r="Y302" s="10" t="s">
        <v>274</v>
      </c>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c r="DF302" s="7"/>
      <c r="DG302" s="7"/>
      <c r="DH302" s="7"/>
      <c r="DI302" s="7"/>
      <c r="DJ302" s="7"/>
      <c r="DK302" s="7"/>
      <c r="DL302" s="7"/>
      <c r="DM302" s="7"/>
      <c r="DN302" s="7"/>
      <c r="DO302" s="7"/>
      <c r="DP302" s="7"/>
      <c r="DQ302" s="7"/>
      <c r="DR302" s="7"/>
      <c r="DS302" s="7"/>
      <c r="DT302" s="7"/>
      <c r="DU302" s="7"/>
      <c r="DV302" s="7"/>
      <c r="DW302" s="7"/>
      <c r="DX302" s="7"/>
      <c r="DY302" s="7"/>
      <c r="DZ302" s="7"/>
      <c r="EA302" s="7"/>
      <c r="EB302" s="7"/>
      <c r="EC302" s="7"/>
      <c r="ED302" s="7"/>
      <c r="EE302" s="7"/>
      <c r="EF302" s="7"/>
      <c r="EG302" s="7"/>
      <c r="EH302" s="7"/>
      <c r="EI302" s="7"/>
      <c r="EJ302" s="7"/>
      <c r="EK302" s="7"/>
      <c r="EL302" s="7"/>
      <c r="EM302" s="7"/>
      <c r="EN302" s="7"/>
      <c r="EO302" s="7"/>
      <c r="EP302" s="7"/>
      <c r="EQ302" s="7"/>
      <c r="ER302" s="7"/>
      <c r="ES302" s="7"/>
      <c r="ET302" s="7"/>
      <c r="EU302" s="7"/>
      <c r="EV302" s="7"/>
      <c r="EW302" s="7"/>
      <c r="EX302" s="7"/>
      <c r="EY302" s="7"/>
      <c r="EZ302" s="7"/>
      <c r="FA302" s="7"/>
      <c r="FB302" s="7"/>
      <c r="FC302" s="7"/>
      <c r="FD302" s="7"/>
      <c r="FE302" s="7"/>
      <c r="FF302" s="7"/>
      <c r="FG302" s="7"/>
      <c r="FH302" s="7"/>
      <c r="FI302" s="7"/>
      <c r="FJ302" s="7"/>
      <c r="FK302" s="7"/>
      <c r="FL302" s="7"/>
      <c r="FM302" s="7"/>
      <c r="FN302" s="7"/>
      <c r="FO302" s="7"/>
      <c r="FP302" s="7"/>
      <c r="FQ302" s="7"/>
      <c r="FR302" s="7"/>
      <c r="FS302" s="7"/>
      <c r="FT302" s="7"/>
      <c r="FU302" s="8"/>
      <c r="FV302" s="3"/>
      <c r="FW302" s="3"/>
      <c r="FX302" s="3"/>
      <c r="FY302" s="3"/>
      <c r="FZ302" s="3"/>
      <c r="GA302" s="3"/>
      <c r="GB302" s="3"/>
      <c r="GC302" s="3"/>
      <c r="GD302" s="3"/>
      <c r="GE302" s="3"/>
      <c r="GF302" s="3"/>
      <c r="GG302" s="3"/>
      <c r="GH302" s="3"/>
      <c r="GI302" s="3"/>
      <c r="GJ302" s="3"/>
      <c r="GK302" s="3"/>
      <c r="GL302" s="3"/>
    </row>
    <row r="303" spans="1:194" x14ac:dyDescent="0.3">
      <c r="A303" s="10" t="s">
        <v>85</v>
      </c>
      <c r="B303" s="9" t="s">
        <v>30</v>
      </c>
      <c r="C303" s="9" t="s">
        <v>2</v>
      </c>
      <c r="D303" s="18" t="s">
        <v>14</v>
      </c>
      <c r="E303" s="9" t="s">
        <v>209</v>
      </c>
      <c r="F303" s="9" t="s">
        <v>12</v>
      </c>
      <c r="G303" s="10"/>
      <c r="H303" s="10" t="s">
        <v>253</v>
      </c>
      <c r="I303" s="10" t="s">
        <v>426</v>
      </c>
      <c r="J303" s="24"/>
      <c r="K303" s="28"/>
      <c r="L303" s="28"/>
      <c r="M303" s="24"/>
      <c r="N303" s="28"/>
      <c r="O303" s="28"/>
      <c r="P303" s="24"/>
      <c r="Q303" s="28"/>
      <c r="R303" s="28"/>
      <c r="S303" s="24">
        <v>210.46299999999999</v>
      </c>
      <c r="T303" s="28">
        <v>1.6639325770272009E-2</v>
      </c>
      <c r="U303" s="28"/>
      <c r="V303" s="9" t="s">
        <v>211</v>
      </c>
      <c r="W303" s="9" t="s">
        <v>208</v>
      </c>
      <c r="X303" s="10"/>
      <c r="Y303" s="10" t="s">
        <v>240</v>
      </c>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c r="DF303" s="7"/>
      <c r="DG303" s="7"/>
      <c r="DH303" s="7"/>
      <c r="DI303" s="7"/>
      <c r="DJ303" s="7"/>
      <c r="DK303" s="7"/>
      <c r="DL303" s="7"/>
      <c r="DM303" s="7"/>
      <c r="DN303" s="7"/>
      <c r="DO303" s="7"/>
      <c r="DP303" s="7"/>
      <c r="DQ303" s="7"/>
      <c r="DR303" s="7"/>
      <c r="DS303" s="7"/>
      <c r="DT303" s="7"/>
      <c r="DU303" s="7"/>
      <c r="DV303" s="7"/>
      <c r="DW303" s="7"/>
      <c r="DX303" s="7"/>
      <c r="DY303" s="7"/>
      <c r="DZ303" s="7"/>
      <c r="EA303" s="7"/>
      <c r="EB303" s="7"/>
      <c r="EC303" s="7"/>
      <c r="ED303" s="7"/>
      <c r="EE303" s="7"/>
      <c r="EF303" s="7"/>
      <c r="EG303" s="7"/>
      <c r="EH303" s="7"/>
      <c r="EI303" s="7"/>
      <c r="EJ303" s="7"/>
      <c r="EK303" s="7"/>
      <c r="EL303" s="7"/>
      <c r="EM303" s="7"/>
      <c r="EN303" s="7"/>
      <c r="EO303" s="7"/>
      <c r="EP303" s="7"/>
      <c r="EQ303" s="7"/>
      <c r="ER303" s="7"/>
      <c r="ES303" s="7"/>
      <c r="ET303" s="7"/>
      <c r="EU303" s="7"/>
      <c r="EV303" s="7"/>
      <c r="EW303" s="7"/>
      <c r="EX303" s="7"/>
      <c r="EY303" s="7"/>
      <c r="EZ303" s="7"/>
      <c r="FA303" s="7"/>
      <c r="FB303" s="7"/>
      <c r="FC303" s="7"/>
      <c r="FD303" s="7"/>
      <c r="FE303" s="7"/>
      <c r="FF303" s="7"/>
      <c r="FG303" s="7"/>
      <c r="FH303" s="7"/>
      <c r="FI303" s="7"/>
      <c r="FJ303" s="7"/>
      <c r="FK303" s="7"/>
      <c r="FL303" s="7"/>
      <c r="FM303" s="7"/>
      <c r="FN303" s="7"/>
      <c r="FO303" s="7"/>
      <c r="FP303" s="7"/>
      <c r="FQ303" s="7"/>
      <c r="FR303" s="7"/>
      <c r="FS303" s="7"/>
      <c r="FT303" s="7"/>
      <c r="FU303" s="8"/>
      <c r="FV303" s="3"/>
      <c r="FW303" s="3"/>
      <c r="FX303" s="3"/>
      <c r="FY303" s="3"/>
      <c r="FZ303" s="3"/>
      <c r="GA303" s="3"/>
      <c r="GB303" s="3"/>
      <c r="GC303" s="3"/>
      <c r="GD303" s="3"/>
      <c r="GE303" s="3"/>
      <c r="GF303" s="3"/>
      <c r="GG303" s="3"/>
      <c r="GH303" s="3"/>
      <c r="GI303" s="3"/>
      <c r="GJ303" s="3"/>
      <c r="GK303" s="3"/>
      <c r="GL303" s="3"/>
    </row>
    <row r="304" spans="1:194" x14ac:dyDescent="0.3">
      <c r="A304" s="10" t="s">
        <v>85</v>
      </c>
      <c r="B304" s="9" t="s">
        <v>30</v>
      </c>
      <c r="C304" s="9" t="s">
        <v>2</v>
      </c>
      <c r="D304" s="14" t="s">
        <v>11</v>
      </c>
      <c r="E304" s="9" t="s">
        <v>26</v>
      </c>
      <c r="F304" s="9" t="s">
        <v>26</v>
      </c>
      <c r="G304" s="10"/>
      <c r="H304" s="10" t="s">
        <v>180</v>
      </c>
      <c r="I304" s="10" t="s">
        <v>428</v>
      </c>
      <c r="J304" s="24"/>
      <c r="K304" s="28"/>
      <c r="L304" s="28"/>
      <c r="M304" s="24">
        <v>85</v>
      </c>
      <c r="N304" s="28"/>
      <c r="O304" s="28"/>
      <c r="P304" s="24"/>
      <c r="Q304" s="28"/>
      <c r="R304" s="28"/>
      <c r="S304" s="24"/>
      <c r="T304" s="28"/>
      <c r="U304" s="28"/>
      <c r="V304" s="9" t="s">
        <v>207</v>
      </c>
      <c r="W304" s="9" t="s">
        <v>213</v>
      </c>
      <c r="X304" s="10"/>
      <c r="Y304" s="10" t="s">
        <v>245</v>
      </c>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c r="DF304" s="7"/>
      <c r="DG304" s="7"/>
      <c r="DH304" s="7"/>
      <c r="DI304" s="7"/>
      <c r="DJ304" s="7"/>
      <c r="DK304" s="7"/>
      <c r="DL304" s="7"/>
      <c r="DM304" s="7"/>
      <c r="DN304" s="7"/>
      <c r="DO304" s="7"/>
      <c r="DP304" s="7"/>
      <c r="DQ304" s="7"/>
      <c r="DR304" s="7"/>
      <c r="DS304" s="7"/>
      <c r="DT304" s="7"/>
      <c r="DU304" s="7"/>
      <c r="DV304" s="7"/>
      <c r="DW304" s="7"/>
      <c r="DX304" s="7"/>
      <c r="DY304" s="7"/>
      <c r="DZ304" s="7"/>
      <c r="EA304" s="7"/>
      <c r="EB304" s="7"/>
      <c r="EC304" s="7"/>
      <c r="ED304" s="7"/>
      <c r="EE304" s="7"/>
      <c r="EF304" s="7"/>
      <c r="EG304" s="7"/>
      <c r="EH304" s="7"/>
      <c r="EI304" s="7"/>
      <c r="EJ304" s="7"/>
      <c r="EK304" s="7"/>
      <c r="EL304" s="7"/>
      <c r="EM304" s="7"/>
      <c r="EN304" s="7"/>
      <c r="EO304" s="7"/>
      <c r="EP304" s="7"/>
      <c r="EQ304" s="7"/>
      <c r="ER304" s="7"/>
      <c r="ES304" s="7"/>
      <c r="ET304" s="7"/>
      <c r="EU304" s="7"/>
      <c r="EV304" s="7"/>
      <c r="EW304" s="7"/>
      <c r="EX304" s="7"/>
      <c r="EY304" s="7"/>
      <c r="EZ304" s="7"/>
      <c r="FA304" s="7"/>
      <c r="FB304" s="7"/>
      <c r="FC304" s="7"/>
      <c r="FD304" s="7"/>
      <c r="FE304" s="7"/>
      <c r="FF304" s="7"/>
      <c r="FG304" s="7"/>
      <c r="FH304" s="7"/>
      <c r="FI304" s="7"/>
      <c r="FJ304" s="7"/>
      <c r="FK304" s="7"/>
      <c r="FL304" s="7"/>
      <c r="FM304" s="7"/>
      <c r="FN304" s="7"/>
      <c r="FO304" s="7"/>
      <c r="FP304" s="7"/>
      <c r="FQ304" s="7"/>
      <c r="FR304" s="7"/>
      <c r="FS304" s="7"/>
      <c r="FT304" s="7"/>
      <c r="FU304" s="8"/>
      <c r="FV304" s="3"/>
      <c r="FW304" s="3"/>
      <c r="FX304" s="3"/>
      <c r="FY304" s="3"/>
      <c r="FZ304" s="3"/>
      <c r="GA304" s="3"/>
      <c r="GB304" s="3"/>
      <c r="GC304" s="3"/>
      <c r="GD304" s="3"/>
      <c r="GE304" s="3"/>
      <c r="GF304" s="3"/>
      <c r="GG304" s="3"/>
      <c r="GH304" s="3"/>
      <c r="GI304" s="3"/>
      <c r="GJ304" s="3"/>
      <c r="GK304" s="3"/>
      <c r="GL304" s="3"/>
    </row>
    <row r="305" spans="1:194" x14ac:dyDescent="0.3">
      <c r="A305" s="10" t="s">
        <v>86</v>
      </c>
      <c r="B305" s="9" t="s">
        <v>30</v>
      </c>
      <c r="C305" s="9" t="s">
        <v>29</v>
      </c>
      <c r="D305" s="18" t="s">
        <v>14</v>
      </c>
      <c r="E305" s="9" t="s">
        <v>209</v>
      </c>
      <c r="F305" s="9" t="s">
        <v>12</v>
      </c>
      <c r="G305" s="10"/>
      <c r="H305" s="10" t="s">
        <v>253</v>
      </c>
      <c r="I305" s="10" t="s">
        <v>429</v>
      </c>
      <c r="J305" s="24"/>
      <c r="K305" s="28"/>
      <c r="L305" s="28"/>
      <c r="M305" s="24">
        <v>909.65</v>
      </c>
      <c r="N305" s="28"/>
      <c r="O305" s="28"/>
      <c r="P305" s="24"/>
      <c r="Q305" s="28"/>
      <c r="R305" s="28"/>
      <c r="S305" s="24"/>
      <c r="T305" s="28"/>
      <c r="U305" s="28"/>
      <c r="V305" s="9" t="s">
        <v>207</v>
      </c>
      <c r="W305" s="9" t="s">
        <v>208</v>
      </c>
      <c r="X305" s="10"/>
      <c r="Y305" s="10" t="s">
        <v>651</v>
      </c>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c r="DF305" s="7"/>
      <c r="DG305" s="7"/>
      <c r="DH305" s="7"/>
      <c r="DI305" s="7"/>
      <c r="DJ305" s="7"/>
      <c r="DK305" s="7"/>
      <c r="DL305" s="7"/>
      <c r="DM305" s="7"/>
      <c r="DN305" s="7"/>
      <c r="DO305" s="7"/>
      <c r="DP305" s="7"/>
      <c r="DQ305" s="7"/>
      <c r="DR305" s="7"/>
      <c r="DS305" s="7"/>
      <c r="DT305" s="7"/>
      <c r="DU305" s="7"/>
      <c r="DV305" s="7"/>
      <c r="DW305" s="7"/>
      <c r="DX305" s="7"/>
      <c r="DY305" s="7"/>
      <c r="DZ305" s="7"/>
      <c r="EA305" s="7"/>
      <c r="EB305" s="7"/>
      <c r="EC305" s="7"/>
      <c r="ED305" s="7"/>
      <c r="EE305" s="7"/>
      <c r="EF305" s="7"/>
      <c r="EG305" s="7"/>
      <c r="EH305" s="7"/>
      <c r="EI305" s="7"/>
      <c r="EJ305" s="7"/>
      <c r="EK305" s="7"/>
      <c r="EL305" s="7"/>
      <c r="EM305" s="7"/>
      <c r="EN305" s="7"/>
      <c r="EO305" s="7"/>
      <c r="EP305" s="7"/>
      <c r="EQ305" s="7"/>
      <c r="ER305" s="7"/>
      <c r="ES305" s="7"/>
      <c r="ET305" s="7"/>
      <c r="EU305" s="7"/>
      <c r="EV305" s="7"/>
      <c r="EW305" s="7"/>
      <c r="EX305" s="7"/>
      <c r="EY305" s="7"/>
      <c r="EZ305" s="7"/>
      <c r="FA305" s="7"/>
      <c r="FB305" s="7"/>
      <c r="FC305" s="7"/>
      <c r="FD305" s="7"/>
      <c r="FE305" s="7"/>
      <c r="FF305" s="7"/>
      <c r="FG305" s="7"/>
      <c r="FH305" s="7"/>
      <c r="FI305" s="7"/>
      <c r="FJ305" s="7"/>
      <c r="FK305" s="7"/>
      <c r="FL305" s="7"/>
      <c r="FM305" s="7"/>
      <c r="FN305" s="7"/>
      <c r="FO305" s="7"/>
      <c r="FP305" s="7"/>
      <c r="FQ305" s="7"/>
      <c r="FR305" s="7"/>
      <c r="FS305" s="7"/>
      <c r="FT305" s="7"/>
      <c r="FU305" s="8"/>
      <c r="FV305" s="3"/>
      <c r="FW305" s="3"/>
      <c r="FX305" s="3"/>
      <c r="FY305" s="3"/>
      <c r="FZ305" s="3"/>
      <c r="GA305" s="3"/>
      <c r="GB305" s="3"/>
      <c r="GC305" s="3"/>
      <c r="GD305" s="3"/>
      <c r="GE305" s="3"/>
      <c r="GF305" s="3"/>
      <c r="GG305" s="3"/>
      <c r="GH305" s="3"/>
      <c r="GI305" s="3"/>
      <c r="GJ305" s="3"/>
      <c r="GK305" s="3"/>
      <c r="GL305" s="3"/>
    </row>
    <row r="306" spans="1:194" x14ac:dyDescent="0.3">
      <c r="A306" s="10" t="s">
        <v>86</v>
      </c>
      <c r="B306" s="9" t="s">
        <v>30</v>
      </c>
      <c r="C306" s="9" t="s">
        <v>29</v>
      </c>
      <c r="D306" s="14" t="s">
        <v>11</v>
      </c>
      <c r="E306" s="9" t="s">
        <v>26</v>
      </c>
      <c r="F306" s="9" t="s">
        <v>26</v>
      </c>
      <c r="G306" s="10"/>
      <c r="H306" s="10" t="s">
        <v>180</v>
      </c>
      <c r="I306" s="10" t="s">
        <v>430</v>
      </c>
      <c r="J306" s="24"/>
      <c r="K306" s="28"/>
      <c r="L306" s="28"/>
      <c r="M306" s="24">
        <v>134.81</v>
      </c>
      <c r="N306" s="28"/>
      <c r="O306" s="28"/>
      <c r="P306" s="24"/>
      <c r="Q306" s="28"/>
      <c r="R306" s="28"/>
      <c r="S306" s="24"/>
      <c r="T306" s="28"/>
      <c r="U306" s="28"/>
      <c r="V306" s="9" t="s">
        <v>207</v>
      </c>
      <c r="W306" s="9" t="s">
        <v>213</v>
      </c>
      <c r="X306" s="10"/>
      <c r="Y306" s="10" t="s">
        <v>245</v>
      </c>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c r="DF306" s="7"/>
      <c r="DG306" s="7"/>
      <c r="DH306" s="7"/>
      <c r="DI306" s="7"/>
      <c r="DJ306" s="7"/>
      <c r="DK306" s="7"/>
      <c r="DL306" s="7"/>
      <c r="DM306" s="7"/>
      <c r="DN306" s="7"/>
      <c r="DO306" s="7"/>
      <c r="DP306" s="7"/>
      <c r="DQ306" s="7"/>
      <c r="DR306" s="7"/>
      <c r="DS306" s="7"/>
      <c r="DT306" s="7"/>
      <c r="DU306" s="7"/>
      <c r="DV306" s="7"/>
      <c r="DW306" s="7"/>
      <c r="DX306" s="7"/>
      <c r="DY306" s="7"/>
      <c r="DZ306" s="7"/>
      <c r="EA306" s="7"/>
      <c r="EB306" s="7"/>
      <c r="EC306" s="7"/>
      <c r="ED306" s="7"/>
      <c r="EE306" s="7"/>
      <c r="EF306" s="7"/>
      <c r="EG306" s="7"/>
      <c r="EH306" s="7"/>
      <c r="EI306" s="7"/>
      <c r="EJ306" s="7"/>
      <c r="EK306" s="7"/>
      <c r="EL306" s="7"/>
      <c r="EM306" s="7"/>
      <c r="EN306" s="7"/>
      <c r="EO306" s="7"/>
      <c r="EP306" s="7"/>
      <c r="EQ306" s="7"/>
      <c r="ER306" s="7"/>
      <c r="ES306" s="7"/>
      <c r="ET306" s="7"/>
      <c r="EU306" s="7"/>
      <c r="EV306" s="7"/>
      <c r="EW306" s="7"/>
      <c r="EX306" s="7"/>
      <c r="EY306" s="7"/>
      <c r="EZ306" s="7"/>
      <c r="FA306" s="7"/>
      <c r="FB306" s="7"/>
      <c r="FC306" s="7"/>
      <c r="FD306" s="7"/>
      <c r="FE306" s="7"/>
      <c r="FF306" s="7"/>
      <c r="FG306" s="7"/>
      <c r="FH306" s="7"/>
      <c r="FI306" s="7"/>
      <c r="FJ306" s="7"/>
      <c r="FK306" s="7"/>
      <c r="FL306" s="7"/>
      <c r="FM306" s="7"/>
      <c r="FN306" s="7"/>
      <c r="FO306" s="7"/>
      <c r="FP306" s="7"/>
      <c r="FQ306" s="7"/>
      <c r="FR306" s="7"/>
      <c r="FS306" s="7"/>
      <c r="FT306" s="7"/>
      <c r="FU306" s="8"/>
      <c r="FV306" s="3"/>
      <c r="FW306" s="3"/>
      <c r="FX306" s="3"/>
      <c r="FY306" s="3"/>
      <c r="FZ306" s="3"/>
      <c r="GA306" s="3"/>
      <c r="GB306" s="3"/>
      <c r="GC306" s="3"/>
      <c r="GD306" s="3"/>
      <c r="GE306" s="3"/>
      <c r="GF306" s="3"/>
      <c r="GG306" s="3"/>
      <c r="GH306" s="3"/>
      <c r="GI306" s="3"/>
      <c r="GJ306" s="3"/>
      <c r="GK306" s="3"/>
      <c r="GL306" s="3"/>
    </row>
    <row r="307" spans="1:194" x14ac:dyDescent="0.3">
      <c r="A307" s="10" t="s">
        <v>86</v>
      </c>
      <c r="B307" s="9" t="s">
        <v>31</v>
      </c>
      <c r="C307" s="9" t="s">
        <v>29</v>
      </c>
      <c r="D307" s="18" t="s">
        <v>14</v>
      </c>
      <c r="E307" s="9" t="s">
        <v>209</v>
      </c>
      <c r="F307" s="9" t="s">
        <v>12</v>
      </c>
      <c r="G307" s="10"/>
      <c r="H307" s="10" t="s">
        <v>13</v>
      </c>
      <c r="I307" s="10" t="s">
        <v>584</v>
      </c>
      <c r="J307" s="24">
        <v>0</v>
      </c>
      <c r="K307" s="28">
        <v>0</v>
      </c>
      <c r="L307" s="28"/>
      <c r="M307" s="24">
        <v>313.08199999999999</v>
      </c>
      <c r="N307" s="28">
        <v>10.99</v>
      </c>
      <c r="O307" s="28"/>
      <c r="P307" s="24">
        <v>0</v>
      </c>
      <c r="Q307" s="28">
        <v>0</v>
      </c>
      <c r="R307" s="28"/>
      <c r="S307" s="24">
        <v>0</v>
      </c>
      <c r="T307" s="28">
        <v>0</v>
      </c>
      <c r="U307" s="28"/>
      <c r="V307" s="9" t="s">
        <v>207</v>
      </c>
      <c r="W307" s="9" t="s">
        <v>208</v>
      </c>
      <c r="X307" s="10"/>
      <c r="Y307" s="10" t="s">
        <v>585</v>
      </c>
      <c r="Z307" s="7" t="s">
        <v>596</v>
      </c>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c r="DF307" s="7"/>
      <c r="DG307" s="7"/>
      <c r="DH307" s="7"/>
      <c r="DI307" s="7"/>
      <c r="DJ307" s="7"/>
      <c r="DK307" s="7"/>
      <c r="DL307" s="7"/>
      <c r="DM307" s="7"/>
      <c r="DN307" s="7"/>
      <c r="DO307" s="7"/>
      <c r="DP307" s="7"/>
      <c r="DQ307" s="7"/>
      <c r="DR307" s="7"/>
      <c r="DS307" s="7"/>
      <c r="DT307" s="7"/>
      <c r="DU307" s="7"/>
      <c r="DV307" s="7"/>
      <c r="DW307" s="7"/>
      <c r="DX307" s="7"/>
      <c r="DY307" s="7"/>
      <c r="DZ307" s="7"/>
      <c r="EA307" s="7"/>
      <c r="EB307" s="7"/>
      <c r="EC307" s="7"/>
      <c r="ED307" s="7"/>
      <c r="EE307" s="7"/>
      <c r="EF307" s="7"/>
      <c r="EG307" s="7"/>
      <c r="EH307" s="7"/>
      <c r="EI307" s="7"/>
      <c r="EJ307" s="7"/>
      <c r="EK307" s="7"/>
      <c r="EL307" s="7"/>
      <c r="EM307" s="7"/>
      <c r="EN307" s="7"/>
      <c r="EO307" s="7"/>
      <c r="EP307" s="7"/>
      <c r="EQ307" s="7"/>
      <c r="ER307" s="7"/>
      <c r="ES307" s="7"/>
      <c r="ET307" s="7"/>
      <c r="EU307" s="7"/>
      <c r="EV307" s="7"/>
      <c r="EW307" s="7"/>
      <c r="EX307" s="7"/>
      <c r="EY307" s="7"/>
      <c r="EZ307" s="7"/>
      <c r="FA307" s="7"/>
      <c r="FB307" s="7"/>
      <c r="FC307" s="7"/>
      <c r="FD307" s="7"/>
      <c r="FE307" s="7"/>
      <c r="FF307" s="7"/>
      <c r="FG307" s="7"/>
      <c r="FH307" s="7"/>
      <c r="FI307" s="7"/>
      <c r="FJ307" s="7"/>
      <c r="FK307" s="7"/>
      <c r="FL307" s="7"/>
      <c r="FM307" s="7"/>
      <c r="FN307" s="7"/>
      <c r="FO307" s="7"/>
      <c r="FP307" s="7"/>
      <c r="FQ307" s="7"/>
      <c r="FR307" s="7"/>
      <c r="FS307" s="7"/>
      <c r="FT307" s="7"/>
      <c r="FU307" s="8"/>
      <c r="FV307" s="3"/>
      <c r="FW307" s="3"/>
      <c r="FX307" s="3"/>
      <c r="FY307" s="3"/>
      <c r="FZ307" s="3"/>
      <c r="GA307" s="3"/>
      <c r="GB307" s="3"/>
      <c r="GC307" s="3"/>
      <c r="GD307" s="3"/>
      <c r="GE307" s="3"/>
      <c r="GF307" s="3"/>
      <c r="GG307" s="3"/>
      <c r="GH307" s="3"/>
      <c r="GI307" s="3"/>
      <c r="GJ307" s="3"/>
      <c r="GK307" s="3"/>
      <c r="GL307" s="3"/>
    </row>
    <row r="308" spans="1:194" x14ac:dyDescent="0.3">
      <c r="A308" s="10" t="s">
        <v>87</v>
      </c>
      <c r="B308" s="9" t="s">
        <v>35</v>
      </c>
      <c r="C308" s="9" t="s">
        <v>2</v>
      </c>
      <c r="D308" s="9" t="s">
        <v>17</v>
      </c>
      <c r="E308" s="9" t="s">
        <v>205</v>
      </c>
      <c r="F308" s="9" t="s">
        <v>205</v>
      </c>
      <c r="G308" s="10" t="s">
        <v>150</v>
      </c>
      <c r="H308" s="10" t="s">
        <v>206</v>
      </c>
      <c r="I308" s="10"/>
      <c r="J308" s="24">
        <v>0</v>
      </c>
      <c r="K308" s="28">
        <v>0</v>
      </c>
      <c r="L308" s="28"/>
      <c r="M308" s="24">
        <v>76.736000000000004</v>
      </c>
      <c r="N308" s="28">
        <v>0</v>
      </c>
      <c r="O308" s="28"/>
      <c r="P308" s="24">
        <v>0</v>
      </c>
      <c r="Q308" s="28">
        <v>0</v>
      </c>
      <c r="R308" s="28"/>
      <c r="S308" s="24">
        <v>115.104</v>
      </c>
      <c r="T308" s="28">
        <v>0</v>
      </c>
      <c r="U308" s="28"/>
      <c r="V308" s="9" t="s">
        <v>207</v>
      </c>
      <c r="W308" s="9" t="s">
        <v>208</v>
      </c>
      <c r="X308" s="10" t="s">
        <v>150</v>
      </c>
      <c r="Y308" s="10"/>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c r="DF308" s="7"/>
      <c r="DG308" s="7"/>
      <c r="DH308" s="7"/>
      <c r="DI308" s="7"/>
      <c r="DJ308" s="7"/>
      <c r="DK308" s="7"/>
      <c r="DL308" s="7"/>
      <c r="DM308" s="7"/>
      <c r="DN308" s="7"/>
      <c r="DO308" s="7"/>
      <c r="DP308" s="7"/>
      <c r="DQ308" s="7"/>
      <c r="DR308" s="7"/>
      <c r="DS308" s="7"/>
      <c r="DT308" s="7"/>
      <c r="DU308" s="7"/>
      <c r="DV308" s="7"/>
      <c r="DW308" s="7"/>
      <c r="DX308" s="7"/>
      <c r="DY308" s="7"/>
      <c r="DZ308" s="7"/>
      <c r="EA308" s="7"/>
      <c r="EB308" s="7"/>
      <c r="EC308" s="7"/>
      <c r="ED308" s="7"/>
      <c r="EE308" s="7"/>
      <c r="EF308" s="7"/>
      <c r="EG308" s="7"/>
      <c r="EH308" s="7"/>
      <c r="EI308" s="7"/>
      <c r="EJ308" s="7"/>
      <c r="EK308" s="7"/>
      <c r="EL308" s="7"/>
      <c r="EM308" s="7"/>
      <c r="EN308" s="7"/>
      <c r="EO308" s="7"/>
      <c r="EP308" s="7"/>
      <c r="EQ308" s="7"/>
      <c r="ER308" s="7"/>
      <c r="ES308" s="7"/>
      <c r="ET308" s="7"/>
      <c r="EU308" s="7"/>
      <c r="EV308" s="7"/>
      <c r="EW308" s="7"/>
      <c r="EX308" s="7"/>
      <c r="EY308" s="7"/>
      <c r="EZ308" s="7"/>
      <c r="FA308" s="7"/>
      <c r="FB308" s="7"/>
      <c r="FC308" s="7"/>
      <c r="FD308" s="7"/>
      <c r="FE308" s="7"/>
      <c r="FF308" s="7"/>
      <c r="FG308" s="7"/>
      <c r="FH308" s="7"/>
      <c r="FI308" s="7"/>
      <c r="FJ308" s="7"/>
      <c r="FK308" s="7"/>
      <c r="FL308" s="7"/>
      <c r="FM308" s="7"/>
      <c r="FN308" s="7"/>
      <c r="FO308" s="7"/>
      <c r="FP308" s="7"/>
      <c r="FQ308" s="7"/>
      <c r="FR308" s="7"/>
      <c r="FS308" s="7"/>
      <c r="FT308" s="7"/>
      <c r="FU308" s="8"/>
      <c r="FV308" s="3"/>
      <c r="FW308" s="3"/>
      <c r="FX308" s="3"/>
      <c r="FY308" s="3"/>
      <c r="FZ308" s="3"/>
      <c r="GA308" s="3"/>
      <c r="GB308" s="3"/>
      <c r="GC308" s="3"/>
      <c r="GD308" s="3"/>
      <c r="GE308" s="3"/>
      <c r="GF308" s="3"/>
      <c r="GG308" s="3"/>
      <c r="GH308" s="3"/>
      <c r="GI308" s="3"/>
      <c r="GJ308" s="3"/>
      <c r="GK308" s="3"/>
      <c r="GL308" s="3"/>
    </row>
    <row r="309" spans="1:194" x14ac:dyDescent="0.3">
      <c r="A309" s="10" t="s">
        <v>87</v>
      </c>
      <c r="B309" s="9" t="s">
        <v>30</v>
      </c>
      <c r="C309" s="9" t="s">
        <v>2</v>
      </c>
      <c r="D309" s="14" t="s">
        <v>11</v>
      </c>
      <c r="E309" s="9" t="s">
        <v>26</v>
      </c>
      <c r="F309" s="9" t="s">
        <v>26</v>
      </c>
      <c r="G309" s="10"/>
      <c r="H309" s="10" t="s">
        <v>180</v>
      </c>
      <c r="I309" s="10" t="s">
        <v>431</v>
      </c>
      <c r="J309" s="24">
        <v>148.262</v>
      </c>
      <c r="K309" s="28"/>
      <c r="L309" s="28"/>
      <c r="M309" s="24"/>
      <c r="N309" s="28"/>
      <c r="O309" s="28"/>
      <c r="P309" s="24">
        <v>148.262</v>
      </c>
      <c r="Q309" s="28"/>
      <c r="R309" s="28"/>
      <c r="S309" s="24"/>
      <c r="T309" s="28"/>
      <c r="U309" s="28"/>
      <c r="V309" s="9" t="s">
        <v>207</v>
      </c>
      <c r="W309" s="9" t="s">
        <v>213</v>
      </c>
      <c r="X309" s="10"/>
      <c r="Y309" s="10" t="s">
        <v>267</v>
      </c>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c r="DF309" s="7"/>
      <c r="DG309" s="7"/>
      <c r="DH309" s="7"/>
      <c r="DI309" s="7"/>
      <c r="DJ309" s="7"/>
      <c r="DK309" s="7"/>
      <c r="DL309" s="7"/>
      <c r="DM309" s="7"/>
      <c r="DN309" s="7"/>
      <c r="DO309" s="7"/>
      <c r="DP309" s="7"/>
      <c r="DQ309" s="7"/>
      <c r="DR309" s="7"/>
      <c r="DS309" s="7"/>
      <c r="DT309" s="7"/>
      <c r="DU309" s="7"/>
      <c r="DV309" s="7"/>
      <c r="DW309" s="7"/>
      <c r="DX309" s="7"/>
      <c r="DY309" s="7"/>
      <c r="DZ309" s="7"/>
      <c r="EA309" s="7"/>
      <c r="EB309" s="7"/>
      <c r="EC309" s="7"/>
      <c r="ED309" s="7"/>
      <c r="EE309" s="7"/>
      <c r="EF309" s="7"/>
      <c r="EG309" s="7"/>
      <c r="EH309" s="7"/>
      <c r="EI309" s="7"/>
      <c r="EJ309" s="7"/>
      <c r="EK309" s="7"/>
      <c r="EL309" s="7"/>
      <c r="EM309" s="7"/>
      <c r="EN309" s="7"/>
      <c r="EO309" s="7"/>
      <c r="EP309" s="7"/>
      <c r="EQ309" s="7"/>
      <c r="ER309" s="7"/>
      <c r="ES309" s="7"/>
      <c r="ET309" s="7"/>
      <c r="EU309" s="7"/>
      <c r="EV309" s="7"/>
      <c r="EW309" s="7"/>
      <c r="EX309" s="7"/>
      <c r="EY309" s="7"/>
      <c r="EZ309" s="7"/>
      <c r="FA309" s="7"/>
      <c r="FB309" s="7"/>
      <c r="FC309" s="7"/>
      <c r="FD309" s="7"/>
      <c r="FE309" s="7"/>
      <c r="FF309" s="7"/>
      <c r="FG309" s="7"/>
      <c r="FH309" s="7"/>
      <c r="FI309" s="7"/>
      <c r="FJ309" s="7"/>
      <c r="FK309" s="7"/>
      <c r="FL309" s="7"/>
      <c r="FM309" s="7"/>
      <c r="FN309" s="7"/>
      <c r="FO309" s="7"/>
      <c r="FP309" s="7"/>
      <c r="FQ309" s="7"/>
      <c r="FR309" s="7"/>
      <c r="FS309" s="7"/>
      <c r="FT309" s="7"/>
      <c r="FU309" s="8"/>
      <c r="FV309" s="3"/>
      <c r="FW309" s="3"/>
      <c r="FX309" s="3"/>
      <c r="FY309" s="3"/>
      <c r="FZ309" s="3"/>
      <c r="GA309" s="3"/>
      <c r="GB309" s="3"/>
      <c r="GC309" s="3"/>
      <c r="GD309" s="3"/>
      <c r="GE309" s="3"/>
      <c r="GF309" s="3"/>
      <c r="GG309" s="3"/>
      <c r="GH309" s="3"/>
      <c r="GI309" s="3"/>
      <c r="GJ309" s="3"/>
      <c r="GK309" s="3"/>
      <c r="GL309" s="3"/>
    </row>
    <row r="310" spans="1:194" x14ac:dyDescent="0.3">
      <c r="A310" s="10" t="s">
        <v>187</v>
      </c>
      <c r="B310" s="9" t="s">
        <v>35</v>
      </c>
      <c r="C310" s="9" t="s">
        <v>2</v>
      </c>
      <c r="D310" s="9" t="s">
        <v>17</v>
      </c>
      <c r="E310" s="9" t="s">
        <v>205</v>
      </c>
      <c r="F310" s="9" t="s">
        <v>205</v>
      </c>
      <c r="G310" s="10" t="s">
        <v>150</v>
      </c>
      <c r="H310" s="10" t="s">
        <v>206</v>
      </c>
      <c r="I310" s="10"/>
      <c r="J310" s="24">
        <v>0</v>
      </c>
      <c r="K310" s="28">
        <v>0</v>
      </c>
      <c r="L310" s="28"/>
      <c r="M310" s="24">
        <v>244.16000000000005</v>
      </c>
      <c r="N310" s="28">
        <v>0</v>
      </c>
      <c r="O310" s="28"/>
      <c r="P310" s="24">
        <v>0</v>
      </c>
      <c r="Q310" s="28">
        <v>0</v>
      </c>
      <c r="R310" s="28"/>
      <c r="S310" s="24">
        <v>366.24</v>
      </c>
      <c r="T310" s="28">
        <v>0</v>
      </c>
      <c r="U310" s="28"/>
      <c r="V310" s="9" t="s">
        <v>207</v>
      </c>
      <c r="W310" s="9" t="s">
        <v>208</v>
      </c>
      <c r="X310" s="10" t="s">
        <v>150</v>
      </c>
      <c r="Y310" s="10"/>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c r="DF310" s="7"/>
      <c r="DG310" s="7"/>
      <c r="DH310" s="7"/>
      <c r="DI310" s="7"/>
      <c r="DJ310" s="7"/>
      <c r="DK310" s="7"/>
      <c r="DL310" s="7"/>
      <c r="DM310" s="7"/>
      <c r="DN310" s="7"/>
      <c r="DO310" s="7"/>
      <c r="DP310" s="7"/>
      <c r="DQ310" s="7"/>
      <c r="DR310" s="7"/>
      <c r="DS310" s="7"/>
      <c r="DT310" s="7"/>
      <c r="DU310" s="7"/>
      <c r="DV310" s="7"/>
      <c r="DW310" s="7"/>
      <c r="DX310" s="7"/>
      <c r="DY310" s="7"/>
      <c r="DZ310" s="7"/>
      <c r="EA310" s="7"/>
      <c r="EB310" s="7"/>
      <c r="EC310" s="7"/>
      <c r="ED310" s="7"/>
      <c r="EE310" s="7"/>
      <c r="EF310" s="7"/>
      <c r="EG310" s="7"/>
      <c r="EH310" s="7"/>
      <c r="EI310" s="7"/>
      <c r="EJ310" s="7"/>
      <c r="EK310" s="7"/>
      <c r="EL310" s="7"/>
      <c r="EM310" s="7"/>
      <c r="EN310" s="7"/>
      <c r="EO310" s="7"/>
      <c r="EP310" s="7"/>
      <c r="EQ310" s="7"/>
      <c r="ER310" s="7"/>
      <c r="ES310" s="7"/>
      <c r="ET310" s="7"/>
      <c r="EU310" s="7"/>
      <c r="EV310" s="7"/>
      <c r="EW310" s="7"/>
      <c r="EX310" s="7"/>
      <c r="EY310" s="7"/>
      <c r="EZ310" s="7"/>
      <c r="FA310" s="7"/>
      <c r="FB310" s="7"/>
      <c r="FC310" s="7"/>
      <c r="FD310" s="7"/>
      <c r="FE310" s="7"/>
      <c r="FF310" s="7"/>
      <c r="FG310" s="7"/>
      <c r="FH310" s="7"/>
      <c r="FI310" s="7"/>
      <c r="FJ310" s="7"/>
      <c r="FK310" s="7"/>
      <c r="FL310" s="7"/>
      <c r="FM310" s="7"/>
      <c r="FN310" s="7"/>
      <c r="FO310" s="7"/>
      <c r="FP310" s="7"/>
      <c r="FQ310" s="7"/>
      <c r="FR310" s="7"/>
      <c r="FS310" s="7"/>
      <c r="FT310" s="7"/>
      <c r="FU310" s="8"/>
      <c r="FV310" s="3"/>
      <c r="FW310" s="3"/>
      <c r="FX310" s="3"/>
      <c r="FY310" s="3"/>
      <c r="FZ310" s="3"/>
      <c r="GA310" s="3"/>
      <c r="GB310" s="3"/>
      <c r="GC310" s="3"/>
      <c r="GD310" s="3"/>
      <c r="GE310" s="3"/>
      <c r="GF310" s="3"/>
      <c r="GG310" s="3"/>
      <c r="GH310" s="3"/>
      <c r="GI310" s="3"/>
      <c r="GJ310" s="3"/>
      <c r="GK310" s="3"/>
      <c r="GL310" s="3"/>
    </row>
    <row r="311" spans="1:194" x14ac:dyDescent="0.3">
      <c r="A311" s="10" t="s">
        <v>187</v>
      </c>
      <c r="B311" s="9" t="s">
        <v>35</v>
      </c>
      <c r="C311" s="9" t="s">
        <v>2</v>
      </c>
      <c r="D311" s="9" t="s">
        <v>17</v>
      </c>
      <c r="E311" s="9" t="s">
        <v>209</v>
      </c>
      <c r="F311" s="9" t="s">
        <v>209</v>
      </c>
      <c r="G311" s="10" t="s">
        <v>150</v>
      </c>
      <c r="H311" s="10" t="s">
        <v>225</v>
      </c>
      <c r="I311" s="10"/>
      <c r="J311" s="24">
        <v>0</v>
      </c>
      <c r="K311" s="28">
        <v>0</v>
      </c>
      <c r="L311" s="28"/>
      <c r="M311" s="24">
        <v>70.283000000000001</v>
      </c>
      <c r="N311" s="28">
        <v>0.186</v>
      </c>
      <c r="O311" s="28"/>
      <c r="P311" s="24">
        <v>0</v>
      </c>
      <c r="Q311" s="28">
        <v>0</v>
      </c>
      <c r="R311" s="28"/>
      <c r="S311" s="24">
        <v>17.571000000000002</v>
      </c>
      <c r="T311" s="28">
        <v>4.65E-2</v>
      </c>
      <c r="U311" s="28"/>
      <c r="V311" s="9" t="s">
        <v>211</v>
      </c>
      <c r="W311" s="9" t="s">
        <v>208</v>
      </c>
      <c r="X311" s="10" t="s">
        <v>150</v>
      </c>
      <c r="Y311" s="10" t="s">
        <v>232</v>
      </c>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c r="DF311" s="7"/>
      <c r="DG311" s="7"/>
      <c r="DH311" s="7"/>
      <c r="DI311" s="7"/>
      <c r="DJ311" s="7"/>
      <c r="DK311" s="7"/>
      <c r="DL311" s="7"/>
      <c r="DM311" s="7"/>
      <c r="DN311" s="7"/>
      <c r="DO311" s="7"/>
      <c r="DP311" s="7"/>
      <c r="DQ311" s="7"/>
      <c r="DR311" s="7"/>
      <c r="DS311" s="7"/>
      <c r="DT311" s="7"/>
      <c r="DU311" s="7"/>
      <c r="DV311" s="7"/>
      <c r="DW311" s="7"/>
      <c r="DX311" s="7"/>
      <c r="DY311" s="7"/>
      <c r="DZ311" s="7"/>
      <c r="EA311" s="7"/>
      <c r="EB311" s="7"/>
      <c r="EC311" s="7"/>
      <c r="ED311" s="7"/>
      <c r="EE311" s="7"/>
      <c r="EF311" s="7"/>
      <c r="EG311" s="7"/>
      <c r="EH311" s="7"/>
      <c r="EI311" s="7"/>
      <c r="EJ311" s="7"/>
      <c r="EK311" s="7"/>
      <c r="EL311" s="7"/>
      <c r="EM311" s="7"/>
      <c r="EN311" s="7"/>
      <c r="EO311" s="7"/>
      <c r="EP311" s="7"/>
      <c r="EQ311" s="7"/>
      <c r="ER311" s="7"/>
      <c r="ES311" s="7"/>
      <c r="ET311" s="7"/>
      <c r="EU311" s="7"/>
      <c r="EV311" s="7"/>
      <c r="EW311" s="7"/>
      <c r="EX311" s="7"/>
      <c r="EY311" s="7"/>
      <c r="EZ311" s="7"/>
      <c r="FA311" s="7"/>
      <c r="FB311" s="7"/>
      <c r="FC311" s="7"/>
      <c r="FD311" s="7"/>
      <c r="FE311" s="7"/>
      <c r="FF311" s="7"/>
      <c r="FG311" s="7"/>
      <c r="FH311" s="7"/>
      <c r="FI311" s="7"/>
      <c r="FJ311" s="7"/>
      <c r="FK311" s="7"/>
      <c r="FL311" s="7"/>
      <c r="FM311" s="7"/>
      <c r="FN311" s="7"/>
      <c r="FO311" s="7"/>
      <c r="FP311" s="7"/>
      <c r="FQ311" s="7"/>
      <c r="FR311" s="7"/>
      <c r="FS311" s="7"/>
      <c r="FT311" s="7"/>
      <c r="FU311" s="8"/>
      <c r="FV311" s="3"/>
      <c r="FW311" s="3"/>
      <c r="FX311" s="3"/>
      <c r="FY311" s="3"/>
      <c r="FZ311" s="3"/>
      <c r="GA311" s="3"/>
      <c r="GB311" s="3"/>
      <c r="GC311" s="3"/>
      <c r="GD311" s="3"/>
      <c r="GE311" s="3"/>
      <c r="GF311" s="3"/>
      <c r="GG311" s="3"/>
      <c r="GH311" s="3"/>
      <c r="GI311" s="3"/>
      <c r="GJ311" s="3"/>
      <c r="GK311" s="3"/>
      <c r="GL311" s="3"/>
    </row>
    <row r="312" spans="1:194" x14ac:dyDescent="0.3">
      <c r="A312" s="10" t="s">
        <v>187</v>
      </c>
      <c r="B312" s="9" t="s">
        <v>30</v>
      </c>
      <c r="C312" s="9" t="s">
        <v>2</v>
      </c>
      <c r="D312" s="18" t="s">
        <v>14</v>
      </c>
      <c r="E312" s="9" t="s">
        <v>209</v>
      </c>
      <c r="F312" s="9" t="s">
        <v>12</v>
      </c>
      <c r="G312" s="10"/>
      <c r="H312" s="10" t="s">
        <v>238</v>
      </c>
      <c r="I312" s="10" t="s">
        <v>432</v>
      </c>
      <c r="J312" s="24"/>
      <c r="K312" s="28"/>
      <c r="L312" s="28"/>
      <c r="M312" s="24">
        <v>98.423000000000002</v>
      </c>
      <c r="N312" s="28">
        <v>0.25125000000000003</v>
      </c>
      <c r="O312" s="28"/>
      <c r="P312" s="24"/>
      <c r="Q312" s="28"/>
      <c r="R312" s="28"/>
      <c r="S312" s="24">
        <v>156.95699999999999</v>
      </c>
      <c r="T312" s="28">
        <v>0.40067307692307697</v>
      </c>
      <c r="U312" s="28"/>
      <c r="V312" s="9" t="s">
        <v>211</v>
      </c>
      <c r="W312" s="9" t="s">
        <v>208</v>
      </c>
      <c r="X312" s="10"/>
      <c r="Y312" s="10" t="s">
        <v>240</v>
      </c>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c r="DF312" s="7"/>
      <c r="DG312" s="7"/>
      <c r="DH312" s="7"/>
      <c r="DI312" s="7"/>
      <c r="DJ312" s="7"/>
      <c r="DK312" s="7"/>
      <c r="DL312" s="7"/>
      <c r="DM312" s="7"/>
      <c r="DN312" s="7"/>
      <c r="DO312" s="7"/>
      <c r="DP312" s="7"/>
      <c r="DQ312" s="7"/>
      <c r="DR312" s="7"/>
      <c r="DS312" s="7"/>
      <c r="DT312" s="7"/>
      <c r="DU312" s="7"/>
      <c r="DV312" s="7"/>
      <c r="DW312" s="7"/>
      <c r="DX312" s="7"/>
      <c r="DY312" s="7"/>
      <c r="DZ312" s="7"/>
      <c r="EA312" s="7"/>
      <c r="EB312" s="7"/>
      <c r="EC312" s="7"/>
      <c r="ED312" s="7"/>
      <c r="EE312" s="7"/>
      <c r="EF312" s="7"/>
      <c r="EG312" s="7"/>
      <c r="EH312" s="7"/>
      <c r="EI312" s="7"/>
      <c r="EJ312" s="7"/>
      <c r="EK312" s="7"/>
      <c r="EL312" s="7"/>
      <c r="EM312" s="7"/>
      <c r="EN312" s="7"/>
      <c r="EO312" s="7"/>
      <c r="EP312" s="7"/>
      <c r="EQ312" s="7"/>
      <c r="ER312" s="7"/>
      <c r="ES312" s="7"/>
      <c r="ET312" s="7"/>
      <c r="EU312" s="7"/>
      <c r="EV312" s="7"/>
      <c r="EW312" s="7"/>
      <c r="EX312" s="7"/>
      <c r="EY312" s="7"/>
      <c r="EZ312" s="7"/>
      <c r="FA312" s="7"/>
      <c r="FB312" s="7"/>
      <c r="FC312" s="7"/>
      <c r="FD312" s="7"/>
      <c r="FE312" s="7"/>
      <c r="FF312" s="7"/>
      <c r="FG312" s="7"/>
      <c r="FH312" s="7"/>
      <c r="FI312" s="7"/>
      <c r="FJ312" s="7"/>
      <c r="FK312" s="7"/>
      <c r="FL312" s="7"/>
      <c r="FM312" s="7"/>
      <c r="FN312" s="7"/>
      <c r="FO312" s="7"/>
      <c r="FP312" s="7"/>
      <c r="FQ312" s="7"/>
      <c r="FR312" s="7"/>
      <c r="FS312" s="7"/>
      <c r="FT312" s="7"/>
      <c r="FU312" s="8"/>
      <c r="FV312" s="3"/>
      <c r="FW312" s="3"/>
      <c r="FX312" s="3"/>
      <c r="FY312" s="3"/>
      <c r="FZ312" s="3"/>
      <c r="GA312" s="3"/>
      <c r="GB312" s="3"/>
      <c r="GC312" s="3"/>
      <c r="GD312" s="3"/>
      <c r="GE312" s="3"/>
      <c r="GF312" s="3"/>
      <c r="GG312" s="3"/>
      <c r="GH312" s="3"/>
      <c r="GI312" s="3"/>
      <c r="GJ312" s="3"/>
      <c r="GK312" s="3"/>
      <c r="GL312" s="3"/>
    </row>
    <row r="313" spans="1:194" x14ac:dyDescent="0.3">
      <c r="A313" s="10" t="s">
        <v>187</v>
      </c>
      <c r="B313" s="9" t="s">
        <v>30</v>
      </c>
      <c r="C313" s="9" t="s">
        <v>2</v>
      </c>
      <c r="D313" s="14" t="s">
        <v>11</v>
      </c>
      <c r="E313" s="9" t="s">
        <v>26</v>
      </c>
      <c r="F313" s="9" t="s">
        <v>26</v>
      </c>
      <c r="G313" s="10"/>
      <c r="H313" s="10" t="s">
        <v>180</v>
      </c>
      <c r="I313" s="10" t="s">
        <v>433</v>
      </c>
      <c r="J313" s="24">
        <v>85</v>
      </c>
      <c r="K313" s="28"/>
      <c r="L313" s="28"/>
      <c r="M313" s="24"/>
      <c r="N313" s="28"/>
      <c r="O313" s="28"/>
      <c r="P313" s="24">
        <v>85</v>
      </c>
      <c r="Q313" s="28"/>
      <c r="R313" s="28"/>
      <c r="S313" s="24"/>
      <c r="T313" s="28"/>
      <c r="U313" s="28"/>
      <c r="V313" s="9" t="s">
        <v>207</v>
      </c>
      <c r="W313" s="9" t="s">
        <v>213</v>
      </c>
      <c r="X313" s="10"/>
      <c r="Y313" s="10" t="s">
        <v>267</v>
      </c>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c r="DF313" s="7"/>
      <c r="DG313" s="7"/>
      <c r="DH313" s="7"/>
      <c r="DI313" s="7"/>
      <c r="DJ313" s="7"/>
      <c r="DK313" s="7"/>
      <c r="DL313" s="7"/>
      <c r="DM313" s="7"/>
      <c r="DN313" s="7"/>
      <c r="DO313" s="7"/>
      <c r="DP313" s="7"/>
      <c r="DQ313" s="7"/>
      <c r="DR313" s="7"/>
      <c r="DS313" s="7"/>
      <c r="DT313" s="7"/>
      <c r="DU313" s="7"/>
      <c r="DV313" s="7"/>
      <c r="DW313" s="7"/>
      <c r="DX313" s="7"/>
      <c r="DY313" s="7"/>
      <c r="DZ313" s="7"/>
      <c r="EA313" s="7"/>
      <c r="EB313" s="7"/>
      <c r="EC313" s="7"/>
      <c r="ED313" s="7"/>
      <c r="EE313" s="7"/>
      <c r="EF313" s="7"/>
      <c r="EG313" s="7"/>
      <c r="EH313" s="7"/>
      <c r="EI313" s="7"/>
      <c r="EJ313" s="7"/>
      <c r="EK313" s="7"/>
      <c r="EL313" s="7"/>
      <c r="EM313" s="7"/>
      <c r="EN313" s="7"/>
      <c r="EO313" s="7"/>
      <c r="EP313" s="7"/>
      <c r="EQ313" s="7"/>
      <c r="ER313" s="7"/>
      <c r="ES313" s="7"/>
      <c r="ET313" s="7"/>
      <c r="EU313" s="7"/>
      <c r="EV313" s="7"/>
      <c r="EW313" s="7"/>
      <c r="EX313" s="7"/>
      <c r="EY313" s="7"/>
      <c r="EZ313" s="7"/>
      <c r="FA313" s="7"/>
      <c r="FB313" s="7"/>
      <c r="FC313" s="7"/>
      <c r="FD313" s="7"/>
      <c r="FE313" s="7"/>
      <c r="FF313" s="7"/>
      <c r="FG313" s="7"/>
      <c r="FH313" s="7"/>
      <c r="FI313" s="7"/>
      <c r="FJ313" s="7"/>
      <c r="FK313" s="7"/>
      <c r="FL313" s="7"/>
      <c r="FM313" s="7"/>
      <c r="FN313" s="7"/>
      <c r="FO313" s="7"/>
      <c r="FP313" s="7"/>
      <c r="FQ313" s="7"/>
      <c r="FR313" s="7"/>
      <c r="FS313" s="7"/>
      <c r="FT313" s="7"/>
      <c r="FU313" s="8"/>
      <c r="FV313" s="3"/>
      <c r="FW313" s="3"/>
      <c r="FX313" s="3"/>
      <c r="FY313" s="3"/>
      <c r="FZ313" s="3"/>
      <c r="GA313" s="3"/>
      <c r="GB313" s="3"/>
      <c r="GC313" s="3"/>
      <c r="GD313" s="3"/>
      <c r="GE313" s="3"/>
      <c r="GF313" s="3"/>
      <c r="GG313" s="3"/>
      <c r="GH313" s="3"/>
      <c r="GI313" s="3"/>
      <c r="GJ313" s="3"/>
      <c r="GK313" s="3"/>
      <c r="GL313" s="3"/>
    </row>
    <row r="314" spans="1:194" x14ac:dyDescent="0.3">
      <c r="A314" s="10" t="s">
        <v>88</v>
      </c>
      <c r="B314" s="9" t="s">
        <v>35</v>
      </c>
      <c r="C314" s="9" t="s">
        <v>29</v>
      </c>
      <c r="D314" s="9" t="s">
        <v>17</v>
      </c>
      <c r="E314" s="9" t="s">
        <v>205</v>
      </c>
      <c r="F314" s="9" t="s">
        <v>205</v>
      </c>
      <c r="G314" s="10" t="s">
        <v>150</v>
      </c>
      <c r="H314" s="10" t="s">
        <v>206</v>
      </c>
      <c r="I314" s="10"/>
      <c r="J314" s="24">
        <v>0</v>
      </c>
      <c r="K314" s="28">
        <v>0</v>
      </c>
      <c r="L314" s="28"/>
      <c r="M314" s="24">
        <v>1057.2275854799998</v>
      </c>
      <c r="N314" s="28">
        <v>0</v>
      </c>
      <c r="O314" s="28"/>
      <c r="P314" s="24">
        <v>0</v>
      </c>
      <c r="Q314" s="28">
        <v>0</v>
      </c>
      <c r="R314" s="28"/>
      <c r="S314" s="24">
        <v>0</v>
      </c>
      <c r="T314" s="28">
        <v>0</v>
      </c>
      <c r="U314" s="28"/>
      <c r="V314" s="9" t="s">
        <v>207</v>
      </c>
      <c r="W314" s="9" t="s">
        <v>208</v>
      </c>
      <c r="X314" s="10" t="s">
        <v>150</v>
      </c>
      <c r="Y314" s="10"/>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c r="DF314" s="7"/>
      <c r="DG314" s="7"/>
      <c r="DH314" s="7"/>
      <c r="DI314" s="7"/>
      <c r="DJ314" s="7"/>
      <c r="DK314" s="7"/>
      <c r="DL314" s="7"/>
      <c r="DM314" s="7"/>
      <c r="DN314" s="7"/>
      <c r="DO314" s="7"/>
      <c r="DP314" s="7"/>
      <c r="DQ314" s="7"/>
      <c r="DR314" s="7"/>
      <c r="DS314" s="7"/>
      <c r="DT314" s="7"/>
      <c r="DU314" s="7"/>
      <c r="DV314" s="7"/>
      <c r="DW314" s="7"/>
      <c r="DX314" s="7"/>
      <c r="DY314" s="7"/>
      <c r="DZ314" s="7"/>
      <c r="EA314" s="7"/>
      <c r="EB314" s="7"/>
      <c r="EC314" s="7"/>
      <c r="ED314" s="7"/>
      <c r="EE314" s="7"/>
      <c r="EF314" s="7"/>
      <c r="EG314" s="7"/>
      <c r="EH314" s="7"/>
      <c r="EI314" s="7"/>
      <c r="EJ314" s="7"/>
      <c r="EK314" s="7"/>
      <c r="EL314" s="7"/>
      <c r="EM314" s="7"/>
      <c r="EN314" s="7"/>
      <c r="EO314" s="7"/>
      <c r="EP314" s="7"/>
      <c r="EQ314" s="7"/>
      <c r="ER314" s="7"/>
      <c r="ES314" s="7"/>
      <c r="ET314" s="7"/>
      <c r="EU314" s="7"/>
      <c r="EV314" s="7"/>
      <c r="EW314" s="7"/>
      <c r="EX314" s="7"/>
      <c r="EY314" s="7"/>
      <c r="EZ314" s="7"/>
      <c r="FA314" s="7"/>
      <c r="FB314" s="7"/>
      <c r="FC314" s="7"/>
      <c r="FD314" s="7"/>
      <c r="FE314" s="7"/>
      <c r="FF314" s="7"/>
      <c r="FG314" s="7"/>
      <c r="FH314" s="7"/>
      <c r="FI314" s="7"/>
      <c r="FJ314" s="7"/>
      <c r="FK314" s="7"/>
      <c r="FL314" s="7"/>
      <c r="FM314" s="7"/>
      <c r="FN314" s="7"/>
      <c r="FO314" s="7"/>
      <c r="FP314" s="7"/>
      <c r="FQ314" s="7"/>
      <c r="FR314" s="7"/>
      <c r="FS314" s="7"/>
      <c r="FT314" s="7"/>
      <c r="FU314" s="8"/>
      <c r="FV314" s="3"/>
      <c r="FW314" s="3"/>
      <c r="FX314" s="3"/>
      <c r="FY314" s="3"/>
      <c r="FZ314" s="3"/>
      <c r="GA314" s="3"/>
      <c r="GB314" s="3"/>
      <c r="GC314" s="3"/>
      <c r="GD314" s="3"/>
      <c r="GE314" s="3"/>
      <c r="GF314" s="3"/>
      <c r="GG314" s="3"/>
      <c r="GH314" s="3"/>
      <c r="GI314" s="3"/>
      <c r="GJ314" s="3"/>
      <c r="GK314" s="3"/>
      <c r="GL314" s="3"/>
    </row>
    <row r="315" spans="1:194" x14ac:dyDescent="0.3">
      <c r="A315" s="10" t="s">
        <v>88</v>
      </c>
      <c r="B315" s="9" t="s">
        <v>35</v>
      </c>
      <c r="C315" s="9" t="s">
        <v>29</v>
      </c>
      <c r="D315" s="9" t="s">
        <v>17</v>
      </c>
      <c r="E315" s="9" t="s">
        <v>209</v>
      </c>
      <c r="F315" s="9" t="s">
        <v>12</v>
      </c>
      <c r="G315" s="10" t="s">
        <v>150</v>
      </c>
      <c r="H315" s="10" t="s">
        <v>219</v>
      </c>
      <c r="I315" s="10"/>
      <c r="J315" s="24">
        <v>0</v>
      </c>
      <c r="K315" s="28">
        <v>0</v>
      </c>
      <c r="L315" s="28"/>
      <c r="M315" s="24">
        <v>690.27839999999992</v>
      </c>
      <c r="N315" s="28">
        <v>4.9280000000000008</v>
      </c>
      <c r="O315" s="28"/>
      <c r="P315" s="24">
        <v>460.18560000000002</v>
      </c>
      <c r="Q315" s="28">
        <v>7.3919999999999995</v>
      </c>
      <c r="R315" s="28"/>
      <c r="S315" s="24">
        <v>0</v>
      </c>
      <c r="T315" s="28">
        <v>0</v>
      </c>
      <c r="U315" s="28"/>
      <c r="V315" s="9" t="s">
        <v>207</v>
      </c>
      <c r="W315" s="9" t="s">
        <v>208</v>
      </c>
      <c r="X315" s="10" t="s">
        <v>150</v>
      </c>
      <c r="Y315" s="10"/>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c r="DF315" s="7"/>
      <c r="DG315" s="7"/>
      <c r="DH315" s="7"/>
      <c r="DI315" s="7"/>
      <c r="DJ315" s="7"/>
      <c r="DK315" s="7"/>
      <c r="DL315" s="7"/>
      <c r="DM315" s="7"/>
      <c r="DN315" s="7"/>
      <c r="DO315" s="7"/>
      <c r="DP315" s="7"/>
      <c r="DQ315" s="7"/>
      <c r="DR315" s="7"/>
      <c r="DS315" s="7"/>
      <c r="DT315" s="7"/>
      <c r="DU315" s="7"/>
      <c r="DV315" s="7"/>
      <c r="DW315" s="7"/>
      <c r="DX315" s="7"/>
      <c r="DY315" s="7"/>
      <c r="DZ315" s="7"/>
      <c r="EA315" s="7"/>
      <c r="EB315" s="7"/>
      <c r="EC315" s="7"/>
      <c r="ED315" s="7"/>
      <c r="EE315" s="7"/>
      <c r="EF315" s="7"/>
      <c r="EG315" s="7"/>
      <c r="EH315" s="7"/>
      <c r="EI315" s="7"/>
      <c r="EJ315" s="7"/>
      <c r="EK315" s="7"/>
      <c r="EL315" s="7"/>
      <c r="EM315" s="7"/>
      <c r="EN315" s="7"/>
      <c r="EO315" s="7"/>
      <c r="EP315" s="7"/>
      <c r="EQ315" s="7"/>
      <c r="ER315" s="7"/>
      <c r="ES315" s="7"/>
      <c r="ET315" s="7"/>
      <c r="EU315" s="7"/>
      <c r="EV315" s="7"/>
      <c r="EW315" s="7"/>
      <c r="EX315" s="7"/>
      <c r="EY315" s="7"/>
      <c r="EZ315" s="7"/>
      <c r="FA315" s="7"/>
      <c r="FB315" s="7"/>
      <c r="FC315" s="7"/>
      <c r="FD315" s="7"/>
      <c r="FE315" s="7"/>
      <c r="FF315" s="7"/>
      <c r="FG315" s="7"/>
      <c r="FH315" s="7"/>
      <c r="FI315" s="7"/>
      <c r="FJ315" s="7"/>
      <c r="FK315" s="7"/>
      <c r="FL315" s="7"/>
      <c r="FM315" s="7"/>
      <c r="FN315" s="7"/>
      <c r="FO315" s="7"/>
      <c r="FP315" s="7"/>
      <c r="FQ315" s="7"/>
      <c r="FR315" s="7"/>
      <c r="FS315" s="7"/>
      <c r="FT315" s="7"/>
      <c r="FU315" s="8"/>
      <c r="FV315" s="3"/>
      <c r="FW315" s="3"/>
      <c r="FX315" s="3"/>
      <c r="FY315" s="3"/>
      <c r="FZ315" s="3"/>
      <c r="GA315" s="3"/>
      <c r="GB315" s="3"/>
      <c r="GC315" s="3"/>
      <c r="GD315" s="3"/>
      <c r="GE315" s="3"/>
      <c r="GF315" s="3"/>
      <c r="GG315" s="3"/>
      <c r="GH315" s="3"/>
      <c r="GI315" s="3"/>
      <c r="GJ315" s="3"/>
      <c r="GK315" s="3"/>
      <c r="GL315" s="3"/>
    </row>
    <row r="316" spans="1:194" x14ac:dyDescent="0.3">
      <c r="A316" s="10" t="s">
        <v>88</v>
      </c>
      <c r="B316" s="9" t="s">
        <v>35</v>
      </c>
      <c r="C316" s="9" t="s">
        <v>29</v>
      </c>
      <c r="D316" s="9" t="s">
        <v>17</v>
      </c>
      <c r="E316" s="9" t="s">
        <v>209</v>
      </c>
      <c r="F316" s="9" t="s">
        <v>209</v>
      </c>
      <c r="G316" s="10" t="s">
        <v>150</v>
      </c>
      <c r="H316" s="10" t="s">
        <v>225</v>
      </c>
      <c r="I316" s="10"/>
      <c r="J316" s="24">
        <v>0</v>
      </c>
      <c r="K316" s="28">
        <v>0</v>
      </c>
      <c r="L316" s="28"/>
      <c r="M316" s="24">
        <v>277.51900000000001</v>
      </c>
      <c r="N316" s="28">
        <v>2.2642846778149242</v>
      </c>
      <c r="O316" s="28"/>
      <c r="P316" s="24">
        <v>0</v>
      </c>
      <c r="Q316" s="28">
        <v>0</v>
      </c>
      <c r="R316" s="28"/>
      <c r="S316" s="24">
        <v>0</v>
      </c>
      <c r="T316" s="28">
        <v>0</v>
      </c>
      <c r="U316" s="28"/>
      <c r="V316" s="9" t="s">
        <v>211</v>
      </c>
      <c r="W316" s="9" t="s">
        <v>208</v>
      </c>
      <c r="X316" s="10" t="s">
        <v>150</v>
      </c>
      <c r="Y316" s="10"/>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c r="DF316" s="7"/>
      <c r="DG316" s="7"/>
      <c r="DH316" s="7"/>
      <c r="DI316" s="7"/>
      <c r="DJ316" s="7"/>
      <c r="DK316" s="7"/>
      <c r="DL316" s="7"/>
      <c r="DM316" s="7"/>
      <c r="DN316" s="7"/>
      <c r="DO316" s="7"/>
      <c r="DP316" s="7"/>
      <c r="DQ316" s="7"/>
      <c r="DR316" s="7"/>
      <c r="DS316" s="7"/>
      <c r="DT316" s="7"/>
      <c r="DU316" s="7"/>
      <c r="DV316" s="7"/>
      <c r="DW316" s="7"/>
      <c r="DX316" s="7"/>
      <c r="DY316" s="7"/>
      <c r="DZ316" s="7"/>
      <c r="EA316" s="7"/>
      <c r="EB316" s="7"/>
      <c r="EC316" s="7"/>
      <c r="ED316" s="7"/>
      <c r="EE316" s="7"/>
      <c r="EF316" s="7"/>
      <c r="EG316" s="7"/>
      <c r="EH316" s="7"/>
      <c r="EI316" s="7"/>
      <c r="EJ316" s="7"/>
      <c r="EK316" s="7"/>
      <c r="EL316" s="7"/>
      <c r="EM316" s="7"/>
      <c r="EN316" s="7"/>
      <c r="EO316" s="7"/>
      <c r="EP316" s="7"/>
      <c r="EQ316" s="7"/>
      <c r="ER316" s="7"/>
      <c r="ES316" s="7"/>
      <c r="ET316" s="7"/>
      <c r="EU316" s="7"/>
      <c r="EV316" s="7"/>
      <c r="EW316" s="7"/>
      <c r="EX316" s="7"/>
      <c r="EY316" s="7"/>
      <c r="EZ316" s="7"/>
      <c r="FA316" s="7"/>
      <c r="FB316" s="7"/>
      <c r="FC316" s="7"/>
      <c r="FD316" s="7"/>
      <c r="FE316" s="7"/>
      <c r="FF316" s="7"/>
      <c r="FG316" s="7"/>
      <c r="FH316" s="7"/>
      <c r="FI316" s="7"/>
      <c r="FJ316" s="7"/>
      <c r="FK316" s="7"/>
      <c r="FL316" s="7"/>
      <c r="FM316" s="7"/>
      <c r="FN316" s="7"/>
      <c r="FO316" s="7"/>
      <c r="FP316" s="7"/>
      <c r="FQ316" s="7"/>
      <c r="FR316" s="7"/>
      <c r="FS316" s="7"/>
      <c r="FT316" s="7"/>
      <c r="FU316" s="8"/>
      <c r="FV316" s="3"/>
      <c r="FW316" s="3"/>
      <c r="FX316" s="3"/>
      <c r="FY316" s="3"/>
      <c r="FZ316" s="3"/>
      <c r="GA316" s="3"/>
      <c r="GB316" s="3"/>
      <c r="GC316" s="3"/>
      <c r="GD316" s="3"/>
      <c r="GE316" s="3"/>
      <c r="GF316" s="3"/>
      <c r="GG316" s="3"/>
      <c r="GH316" s="3"/>
      <c r="GI316" s="3"/>
      <c r="GJ316" s="3"/>
      <c r="GK316" s="3"/>
      <c r="GL316" s="3"/>
    </row>
    <row r="317" spans="1:194" x14ac:dyDescent="0.3">
      <c r="A317" s="10" t="s">
        <v>88</v>
      </c>
      <c r="B317" s="9" t="s">
        <v>35</v>
      </c>
      <c r="C317" s="9" t="s">
        <v>29</v>
      </c>
      <c r="D317" s="14" t="s">
        <v>11</v>
      </c>
      <c r="E317" s="9" t="s">
        <v>26</v>
      </c>
      <c r="F317" s="9" t="s">
        <v>26</v>
      </c>
      <c r="G317" s="10" t="s">
        <v>150</v>
      </c>
      <c r="H317" s="10" t="s">
        <v>212</v>
      </c>
      <c r="I317" s="10"/>
      <c r="J317" s="24">
        <f>212410.88/1000</f>
        <v>212.41087999999999</v>
      </c>
      <c r="K317" s="28">
        <v>0</v>
      </c>
      <c r="L317" s="28"/>
      <c r="M317" s="24">
        <v>0</v>
      </c>
      <c r="N317" s="28">
        <v>0</v>
      </c>
      <c r="O317" s="28"/>
      <c r="P317" s="24">
        <f>212410.88/1000</f>
        <v>212.41087999999999</v>
      </c>
      <c r="Q317" s="28">
        <v>0</v>
      </c>
      <c r="R317" s="28"/>
      <c r="S317" s="24">
        <v>0</v>
      </c>
      <c r="T317" s="28">
        <v>0</v>
      </c>
      <c r="U317" s="28"/>
      <c r="V317" s="9" t="s">
        <v>207</v>
      </c>
      <c r="W317" s="9" t="s">
        <v>213</v>
      </c>
      <c r="X317" s="10" t="s">
        <v>150</v>
      </c>
      <c r="Y317" s="10"/>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c r="DF317" s="7"/>
      <c r="DG317" s="7"/>
      <c r="DH317" s="7"/>
      <c r="DI317" s="7"/>
      <c r="DJ317" s="7"/>
      <c r="DK317" s="7"/>
      <c r="DL317" s="7"/>
      <c r="DM317" s="7"/>
      <c r="DN317" s="7"/>
      <c r="DO317" s="7"/>
      <c r="DP317" s="7"/>
      <c r="DQ317" s="7"/>
      <c r="DR317" s="7"/>
      <c r="DS317" s="7"/>
      <c r="DT317" s="7"/>
      <c r="DU317" s="7"/>
      <c r="DV317" s="7"/>
      <c r="DW317" s="7"/>
      <c r="DX317" s="7"/>
      <c r="DY317" s="7"/>
      <c r="DZ317" s="7"/>
      <c r="EA317" s="7"/>
      <c r="EB317" s="7"/>
      <c r="EC317" s="7"/>
      <c r="ED317" s="7"/>
      <c r="EE317" s="7"/>
      <c r="EF317" s="7"/>
      <c r="EG317" s="7"/>
      <c r="EH317" s="7"/>
      <c r="EI317" s="7"/>
      <c r="EJ317" s="7"/>
      <c r="EK317" s="7"/>
      <c r="EL317" s="7"/>
      <c r="EM317" s="7"/>
      <c r="EN317" s="7"/>
      <c r="EO317" s="7"/>
      <c r="EP317" s="7"/>
      <c r="EQ317" s="7"/>
      <c r="ER317" s="7"/>
      <c r="ES317" s="7"/>
      <c r="ET317" s="7"/>
      <c r="EU317" s="7"/>
      <c r="EV317" s="7"/>
      <c r="EW317" s="7"/>
      <c r="EX317" s="7"/>
      <c r="EY317" s="7"/>
      <c r="EZ317" s="7"/>
      <c r="FA317" s="7"/>
      <c r="FB317" s="7"/>
      <c r="FC317" s="7"/>
      <c r="FD317" s="7"/>
      <c r="FE317" s="7"/>
      <c r="FF317" s="7"/>
      <c r="FG317" s="7"/>
      <c r="FH317" s="7"/>
      <c r="FI317" s="7"/>
      <c r="FJ317" s="7"/>
      <c r="FK317" s="7"/>
      <c r="FL317" s="7"/>
      <c r="FM317" s="7"/>
      <c r="FN317" s="7"/>
      <c r="FO317" s="7"/>
      <c r="FP317" s="7"/>
      <c r="FQ317" s="7"/>
      <c r="FR317" s="7"/>
      <c r="FS317" s="7"/>
      <c r="FT317" s="7"/>
      <c r="FU317" s="8"/>
      <c r="FV317" s="3"/>
      <c r="FW317" s="3"/>
      <c r="FX317" s="3"/>
      <c r="FY317" s="3"/>
      <c r="FZ317" s="3"/>
      <c r="GA317" s="3"/>
      <c r="GB317" s="3"/>
      <c r="GC317" s="3"/>
      <c r="GD317" s="3"/>
      <c r="GE317" s="3"/>
      <c r="GF317" s="3"/>
      <c r="GG317" s="3"/>
      <c r="GH317" s="3"/>
      <c r="GI317" s="3"/>
      <c r="GJ317" s="3"/>
      <c r="GK317" s="3"/>
      <c r="GL317" s="3"/>
    </row>
    <row r="318" spans="1:194" x14ac:dyDescent="0.3">
      <c r="A318" s="1" t="s">
        <v>89</v>
      </c>
      <c r="B318" s="14" t="s">
        <v>28</v>
      </c>
      <c r="C318" s="9" t="s">
        <v>2</v>
      </c>
      <c r="D318" s="18" t="s">
        <v>14</v>
      </c>
      <c r="E318" s="18" t="s">
        <v>209</v>
      </c>
      <c r="F318" s="18" t="s">
        <v>209</v>
      </c>
      <c r="G318" s="1"/>
      <c r="H318" s="1" t="s">
        <v>165</v>
      </c>
      <c r="I318" s="1"/>
      <c r="J318" s="17"/>
      <c r="K318" s="27"/>
      <c r="L318" s="29"/>
      <c r="M318" s="17"/>
      <c r="N318" s="27"/>
      <c r="O318" s="29"/>
      <c r="P318" s="19">
        <v>183.512</v>
      </c>
      <c r="Q318" s="22">
        <v>0.34553191489361701</v>
      </c>
      <c r="R318" s="29"/>
      <c r="S318" s="19">
        <v>156.73099999999999</v>
      </c>
      <c r="T318" s="22">
        <v>0.29510638297872299</v>
      </c>
      <c r="U318" s="29"/>
      <c r="V318" s="25" t="s">
        <v>211</v>
      </c>
      <c r="W318" s="25" t="s">
        <v>208</v>
      </c>
      <c r="X318" s="17"/>
      <c r="Y318" s="17" t="s">
        <v>654</v>
      </c>
      <c r="Z318" s="1"/>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c r="DF318" s="7"/>
      <c r="DG318" s="7"/>
      <c r="DH318" s="7"/>
      <c r="DI318" s="7"/>
      <c r="DJ318" s="7"/>
      <c r="DK318" s="7"/>
      <c r="DL318" s="7"/>
      <c r="DM318" s="7"/>
      <c r="DN318" s="7"/>
      <c r="DO318" s="7"/>
      <c r="DP318" s="7"/>
      <c r="DQ318" s="7"/>
      <c r="DR318" s="7"/>
      <c r="DS318" s="7"/>
      <c r="DT318" s="7"/>
      <c r="DU318" s="7"/>
      <c r="DV318" s="7"/>
      <c r="DW318" s="7"/>
      <c r="DX318" s="7"/>
      <c r="DY318" s="7"/>
      <c r="DZ318" s="7"/>
      <c r="EA318" s="7"/>
      <c r="EB318" s="7"/>
      <c r="EC318" s="7"/>
      <c r="ED318" s="7"/>
      <c r="EE318" s="7"/>
      <c r="EF318" s="7"/>
      <c r="EG318" s="7"/>
      <c r="EH318" s="7"/>
      <c r="EI318" s="7"/>
      <c r="EJ318" s="7"/>
      <c r="EK318" s="7"/>
      <c r="EL318" s="7"/>
      <c r="EM318" s="7"/>
      <c r="EN318" s="7"/>
      <c r="EO318" s="7"/>
      <c r="EP318" s="7"/>
      <c r="EQ318" s="7"/>
      <c r="ER318" s="7"/>
      <c r="ES318" s="7"/>
      <c r="ET318" s="7"/>
      <c r="EU318" s="7"/>
      <c r="EV318" s="7"/>
      <c r="EW318" s="7"/>
      <c r="EX318" s="7"/>
      <c r="EY318" s="7"/>
      <c r="EZ318" s="7"/>
      <c r="FA318" s="7"/>
      <c r="FB318" s="7"/>
      <c r="FC318" s="7"/>
      <c r="FD318" s="7"/>
      <c r="FE318" s="7"/>
      <c r="FF318" s="7"/>
      <c r="FG318" s="7"/>
      <c r="FH318" s="7"/>
      <c r="FI318" s="7"/>
      <c r="FJ318" s="7"/>
      <c r="FK318" s="7"/>
      <c r="FL318" s="7"/>
      <c r="FM318" s="7"/>
      <c r="FN318" s="7"/>
      <c r="FO318" s="7"/>
      <c r="FP318" s="7"/>
      <c r="FQ318" s="7"/>
      <c r="FR318" s="7"/>
      <c r="FS318" s="7"/>
      <c r="FT318" s="7"/>
      <c r="FU318" s="8"/>
      <c r="FV318" s="3"/>
      <c r="FW318" s="3"/>
      <c r="FX318" s="3"/>
      <c r="FY318" s="3"/>
      <c r="FZ318" s="3"/>
      <c r="GA318" s="3"/>
      <c r="GB318" s="3"/>
      <c r="GC318" s="3"/>
      <c r="GD318" s="3"/>
      <c r="GE318" s="3"/>
      <c r="GF318" s="3"/>
      <c r="GG318" s="3"/>
      <c r="GH318" s="3"/>
      <c r="GI318" s="3"/>
      <c r="GJ318" s="3"/>
      <c r="GK318" s="3"/>
      <c r="GL318" s="3"/>
    </row>
    <row r="319" spans="1:194" x14ac:dyDescent="0.3">
      <c r="A319" s="1" t="s">
        <v>89</v>
      </c>
      <c r="B319" s="9" t="s">
        <v>30</v>
      </c>
      <c r="C319" s="9" t="s">
        <v>2</v>
      </c>
      <c r="D319" s="14" t="s">
        <v>11</v>
      </c>
      <c r="E319" s="9" t="s">
        <v>26</v>
      </c>
      <c r="F319" s="9" t="s">
        <v>26</v>
      </c>
      <c r="G319" s="10"/>
      <c r="H319" s="10" t="s">
        <v>180</v>
      </c>
      <c r="I319" s="10" t="s">
        <v>434</v>
      </c>
      <c r="J319" s="24">
        <v>85</v>
      </c>
      <c r="K319" s="28"/>
      <c r="L319" s="28"/>
      <c r="M319" s="24"/>
      <c r="N319" s="28"/>
      <c r="O319" s="28"/>
      <c r="P319" s="24">
        <v>85</v>
      </c>
      <c r="Q319" s="28"/>
      <c r="R319" s="28"/>
      <c r="S319" s="24"/>
      <c r="T319" s="28"/>
      <c r="U319" s="28"/>
      <c r="V319" s="9" t="s">
        <v>207</v>
      </c>
      <c r="W319" s="9" t="s">
        <v>213</v>
      </c>
      <c r="X319" s="10"/>
      <c r="Y319" s="10" t="s">
        <v>267</v>
      </c>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c r="BW319" s="7"/>
      <c r="BX319" s="7"/>
      <c r="BY319" s="7"/>
      <c r="BZ319" s="7"/>
      <c r="CA319" s="7"/>
      <c r="CB319" s="7"/>
      <c r="CC319" s="7"/>
      <c r="CD319" s="7"/>
      <c r="CE319" s="7"/>
      <c r="CF319" s="7"/>
      <c r="CG319" s="7"/>
      <c r="CH319" s="7"/>
      <c r="CI319" s="7"/>
      <c r="CJ319" s="7"/>
      <c r="CK319" s="7"/>
      <c r="CL319" s="7"/>
      <c r="CM319" s="7"/>
      <c r="CN319" s="7"/>
      <c r="CO319" s="7"/>
      <c r="CP319" s="7"/>
      <c r="CQ319" s="7"/>
      <c r="CR319" s="7"/>
      <c r="CS319" s="7"/>
      <c r="CT319" s="7"/>
      <c r="CU319" s="7"/>
      <c r="CV319" s="7"/>
      <c r="CW319" s="7"/>
      <c r="CX319" s="7"/>
      <c r="CY319" s="7"/>
      <c r="CZ319" s="7"/>
      <c r="DA319" s="7"/>
      <c r="DB319" s="7"/>
      <c r="DC319" s="7"/>
      <c r="DD319" s="7"/>
      <c r="DE319" s="7"/>
      <c r="DF319" s="7"/>
      <c r="DG319" s="7"/>
      <c r="DH319" s="7"/>
      <c r="DI319" s="7"/>
      <c r="DJ319" s="7"/>
      <c r="DK319" s="7"/>
      <c r="DL319" s="7"/>
      <c r="DM319" s="7"/>
      <c r="DN319" s="7"/>
      <c r="DO319" s="7"/>
      <c r="DP319" s="7"/>
      <c r="DQ319" s="7"/>
      <c r="DR319" s="7"/>
      <c r="DS319" s="7"/>
      <c r="DT319" s="7"/>
      <c r="DU319" s="7"/>
      <c r="DV319" s="7"/>
      <c r="DW319" s="7"/>
      <c r="DX319" s="7"/>
      <c r="DY319" s="7"/>
      <c r="DZ319" s="7"/>
      <c r="EA319" s="7"/>
      <c r="EB319" s="7"/>
      <c r="EC319" s="7"/>
      <c r="ED319" s="7"/>
      <c r="EE319" s="7"/>
      <c r="EF319" s="7"/>
      <c r="EG319" s="7"/>
      <c r="EH319" s="7"/>
      <c r="EI319" s="7"/>
      <c r="EJ319" s="7"/>
      <c r="EK319" s="7"/>
      <c r="EL319" s="7"/>
      <c r="EM319" s="7"/>
      <c r="EN319" s="7"/>
      <c r="EO319" s="7"/>
      <c r="EP319" s="7"/>
      <c r="EQ319" s="7"/>
      <c r="ER319" s="7"/>
      <c r="ES319" s="7"/>
      <c r="ET319" s="7"/>
      <c r="EU319" s="7"/>
      <c r="EV319" s="7"/>
      <c r="EW319" s="7"/>
      <c r="EX319" s="7"/>
      <c r="EY319" s="7"/>
      <c r="EZ319" s="7"/>
      <c r="FA319" s="7"/>
      <c r="FB319" s="7"/>
      <c r="FC319" s="7"/>
      <c r="FD319" s="7"/>
      <c r="FE319" s="7"/>
      <c r="FF319" s="7"/>
      <c r="FG319" s="7"/>
      <c r="FH319" s="7"/>
      <c r="FI319" s="7"/>
      <c r="FJ319" s="7"/>
      <c r="FK319" s="7"/>
      <c r="FL319" s="7"/>
      <c r="FM319" s="7"/>
      <c r="FN319" s="7"/>
      <c r="FO319" s="7"/>
      <c r="FP319" s="7"/>
      <c r="FQ319" s="7"/>
      <c r="FR319" s="7"/>
      <c r="FS319" s="7"/>
      <c r="FT319" s="7"/>
      <c r="FU319" s="8"/>
      <c r="FV319" s="3"/>
      <c r="FW319" s="3"/>
      <c r="FX319" s="3"/>
      <c r="FY319" s="3"/>
      <c r="FZ319" s="3"/>
      <c r="GA319" s="3"/>
      <c r="GB319" s="3"/>
      <c r="GC319" s="3"/>
      <c r="GD319" s="3"/>
      <c r="GE319" s="3"/>
      <c r="GF319" s="3"/>
      <c r="GG319" s="3"/>
      <c r="GH319" s="3"/>
      <c r="GI319" s="3"/>
      <c r="GJ319" s="3"/>
      <c r="GK319" s="3"/>
      <c r="GL319" s="3"/>
    </row>
    <row r="320" spans="1:194" x14ac:dyDescent="0.3">
      <c r="A320" s="10" t="s">
        <v>90</v>
      </c>
      <c r="B320" s="14" t="s">
        <v>28</v>
      </c>
      <c r="C320" s="9" t="s">
        <v>2</v>
      </c>
      <c r="D320" s="18" t="s">
        <v>14</v>
      </c>
      <c r="E320" s="9" t="s">
        <v>205</v>
      </c>
      <c r="F320" s="9" t="s">
        <v>205</v>
      </c>
      <c r="G320" s="1"/>
      <c r="H320" s="1" t="s">
        <v>655</v>
      </c>
      <c r="I320" s="1"/>
      <c r="J320" s="17"/>
      <c r="K320" s="27"/>
      <c r="L320" s="29"/>
      <c r="M320" s="17"/>
      <c r="N320" s="27"/>
      <c r="O320" s="29"/>
      <c r="P320" s="19">
        <v>100</v>
      </c>
      <c r="Q320" s="22"/>
      <c r="R320" s="29"/>
      <c r="S320" s="19"/>
      <c r="T320" s="22"/>
      <c r="U320" s="29"/>
      <c r="V320" s="25" t="s">
        <v>207</v>
      </c>
      <c r="W320" s="25" t="s">
        <v>208</v>
      </c>
      <c r="X320" s="17"/>
      <c r="Y320" s="17" t="s">
        <v>654</v>
      </c>
      <c r="Z320" s="1"/>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c r="BW320" s="7"/>
      <c r="BX320" s="7"/>
      <c r="BY320" s="7"/>
      <c r="BZ320" s="7"/>
      <c r="CA320" s="7"/>
      <c r="CB320" s="7"/>
      <c r="CC320" s="7"/>
      <c r="CD320" s="7"/>
      <c r="CE320" s="7"/>
      <c r="CF320" s="7"/>
      <c r="CG320" s="7"/>
      <c r="CH320" s="7"/>
      <c r="CI320" s="7"/>
      <c r="CJ320" s="7"/>
      <c r="CK320" s="7"/>
      <c r="CL320" s="7"/>
      <c r="CM320" s="7"/>
      <c r="CN320" s="7"/>
      <c r="CO320" s="7"/>
      <c r="CP320" s="7"/>
      <c r="CQ320" s="7"/>
      <c r="CR320" s="7"/>
      <c r="CS320" s="7"/>
      <c r="CT320" s="7"/>
      <c r="CU320" s="7"/>
      <c r="CV320" s="7"/>
      <c r="CW320" s="7"/>
      <c r="CX320" s="7"/>
      <c r="CY320" s="7"/>
      <c r="CZ320" s="7"/>
      <c r="DA320" s="7"/>
      <c r="DB320" s="7"/>
      <c r="DC320" s="7"/>
      <c r="DD320" s="7"/>
      <c r="DE320" s="7"/>
      <c r="DF320" s="7"/>
      <c r="DG320" s="7"/>
      <c r="DH320" s="7"/>
      <c r="DI320" s="7"/>
      <c r="DJ320" s="7"/>
      <c r="DK320" s="7"/>
      <c r="DL320" s="7"/>
      <c r="DM320" s="7"/>
      <c r="DN320" s="7"/>
      <c r="DO320" s="7"/>
      <c r="DP320" s="7"/>
      <c r="DQ320" s="7"/>
      <c r="DR320" s="7"/>
      <c r="DS320" s="7"/>
      <c r="DT320" s="7"/>
      <c r="DU320" s="7"/>
      <c r="DV320" s="7"/>
      <c r="DW320" s="7"/>
      <c r="DX320" s="7"/>
      <c r="DY320" s="7"/>
      <c r="DZ320" s="7"/>
      <c r="EA320" s="7"/>
      <c r="EB320" s="7"/>
      <c r="EC320" s="7"/>
      <c r="ED320" s="7"/>
      <c r="EE320" s="7"/>
      <c r="EF320" s="7"/>
      <c r="EG320" s="7"/>
      <c r="EH320" s="7"/>
      <c r="EI320" s="7"/>
      <c r="EJ320" s="7"/>
      <c r="EK320" s="7"/>
      <c r="EL320" s="7"/>
      <c r="EM320" s="7"/>
      <c r="EN320" s="7"/>
      <c r="EO320" s="7"/>
      <c r="EP320" s="7"/>
      <c r="EQ320" s="7"/>
      <c r="ER320" s="7"/>
      <c r="ES320" s="7"/>
      <c r="ET320" s="7"/>
      <c r="EU320" s="7"/>
      <c r="EV320" s="7"/>
      <c r="EW320" s="7"/>
      <c r="EX320" s="7"/>
      <c r="EY320" s="7"/>
      <c r="EZ320" s="7"/>
      <c r="FA320" s="7"/>
      <c r="FB320" s="7"/>
      <c r="FC320" s="7"/>
      <c r="FD320" s="7"/>
      <c r="FE320" s="7"/>
      <c r="FF320" s="7"/>
      <c r="FG320" s="7"/>
      <c r="FH320" s="7"/>
      <c r="FI320" s="7"/>
      <c r="FJ320" s="7"/>
      <c r="FK320" s="7"/>
      <c r="FL320" s="7"/>
      <c r="FM320" s="7"/>
      <c r="FN320" s="7"/>
      <c r="FO320" s="7"/>
      <c r="FP320" s="7"/>
      <c r="FQ320" s="7"/>
      <c r="FR320" s="7"/>
      <c r="FS320" s="7"/>
      <c r="FT320" s="7"/>
      <c r="FU320" s="8"/>
      <c r="FV320" s="3"/>
      <c r="FW320" s="3"/>
      <c r="FX320" s="3"/>
      <c r="FY320" s="3"/>
      <c r="FZ320" s="3"/>
      <c r="GA320" s="3"/>
      <c r="GB320" s="3"/>
      <c r="GC320" s="3"/>
      <c r="GD320" s="3"/>
      <c r="GE320" s="3"/>
      <c r="GF320" s="3"/>
      <c r="GG320" s="3"/>
      <c r="GH320" s="3"/>
      <c r="GI320" s="3"/>
      <c r="GJ320" s="3"/>
      <c r="GK320" s="3"/>
      <c r="GL320" s="3"/>
    </row>
    <row r="321" spans="1:194" x14ac:dyDescent="0.3">
      <c r="A321" s="10" t="s">
        <v>90</v>
      </c>
      <c r="B321" s="9" t="s">
        <v>30</v>
      </c>
      <c r="C321" s="9" t="s">
        <v>2</v>
      </c>
      <c r="D321" s="18" t="s">
        <v>14</v>
      </c>
      <c r="E321" s="9" t="s">
        <v>209</v>
      </c>
      <c r="F321" s="9" t="s">
        <v>12</v>
      </c>
      <c r="G321" s="10"/>
      <c r="H321" s="10" t="s">
        <v>238</v>
      </c>
      <c r="I321" s="10" t="s">
        <v>435</v>
      </c>
      <c r="J321" s="24">
        <v>73.125</v>
      </c>
      <c r="K321" s="28">
        <v>0.43</v>
      </c>
      <c r="L321" s="28"/>
      <c r="M321" s="24"/>
      <c r="N321" s="28"/>
      <c r="O321" s="28"/>
      <c r="P321" s="24"/>
      <c r="Q321" s="28"/>
      <c r="R321" s="28"/>
      <c r="S321" s="24">
        <v>73.125</v>
      </c>
      <c r="T321" s="28">
        <v>0.43</v>
      </c>
      <c r="U321" s="28"/>
      <c r="V321" s="9" t="s">
        <v>207</v>
      </c>
      <c r="W321" s="9" t="s">
        <v>208</v>
      </c>
      <c r="X321" s="10"/>
      <c r="Y321" s="10" t="s">
        <v>368</v>
      </c>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c r="BW321" s="7"/>
      <c r="BX321" s="7"/>
      <c r="BY321" s="7"/>
      <c r="BZ321" s="7"/>
      <c r="CA321" s="7"/>
      <c r="CB321" s="7"/>
      <c r="CC321" s="7"/>
      <c r="CD321" s="7"/>
      <c r="CE321" s="7"/>
      <c r="CF321" s="7"/>
      <c r="CG321" s="7"/>
      <c r="CH321" s="7"/>
      <c r="CI321" s="7"/>
      <c r="CJ321" s="7"/>
      <c r="CK321" s="7"/>
      <c r="CL321" s="7"/>
      <c r="CM321" s="7"/>
      <c r="CN321" s="7"/>
      <c r="CO321" s="7"/>
      <c r="CP321" s="7"/>
      <c r="CQ321" s="7"/>
      <c r="CR321" s="7"/>
      <c r="CS321" s="7"/>
      <c r="CT321" s="7"/>
      <c r="CU321" s="7"/>
      <c r="CV321" s="7"/>
      <c r="CW321" s="7"/>
      <c r="CX321" s="7"/>
      <c r="CY321" s="7"/>
      <c r="CZ321" s="7"/>
      <c r="DA321" s="7"/>
      <c r="DB321" s="7"/>
      <c r="DC321" s="7"/>
      <c r="DD321" s="7"/>
      <c r="DE321" s="7"/>
      <c r="DF321" s="7"/>
      <c r="DG321" s="7"/>
      <c r="DH321" s="7"/>
      <c r="DI321" s="7"/>
      <c r="DJ321" s="7"/>
      <c r="DK321" s="7"/>
      <c r="DL321" s="7"/>
      <c r="DM321" s="7"/>
      <c r="DN321" s="7"/>
      <c r="DO321" s="7"/>
      <c r="DP321" s="7"/>
      <c r="DQ321" s="7"/>
      <c r="DR321" s="7"/>
      <c r="DS321" s="7"/>
      <c r="DT321" s="7"/>
      <c r="DU321" s="7"/>
      <c r="DV321" s="7"/>
      <c r="DW321" s="7"/>
      <c r="DX321" s="7"/>
      <c r="DY321" s="7"/>
      <c r="DZ321" s="7"/>
      <c r="EA321" s="7"/>
      <c r="EB321" s="7"/>
      <c r="EC321" s="7"/>
      <c r="ED321" s="7"/>
      <c r="EE321" s="7"/>
      <c r="EF321" s="7"/>
      <c r="EG321" s="7"/>
      <c r="EH321" s="7"/>
      <c r="EI321" s="7"/>
      <c r="EJ321" s="7"/>
      <c r="EK321" s="7"/>
      <c r="EL321" s="7"/>
      <c r="EM321" s="7"/>
      <c r="EN321" s="7"/>
      <c r="EO321" s="7"/>
      <c r="EP321" s="7"/>
      <c r="EQ321" s="7"/>
      <c r="ER321" s="7"/>
      <c r="ES321" s="7"/>
      <c r="ET321" s="7"/>
      <c r="EU321" s="7"/>
      <c r="EV321" s="7"/>
      <c r="EW321" s="7"/>
      <c r="EX321" s="7"/>
      <c r="EY321" s="7"/>
      <c r="EZ321" s="7"/>
      <c r="FA321" s="7"/>
      <c r="FB321" s="7"/>
      <c r="FC321" s="7"/>
      <c r="FD321" s="7"/>
      <c r="FE321" s="7"/>
      <c r="FF321" s="7"/>
      <c r="FG321" s="7"/>
      <c r="FH321" s="7"/>
      <c r="FI321" s="7"/>
      <c r="FJ321" s="7"/>
      <c r="FK321" s="7"/>
      <c r="FL321" s="7"/>
      <c r="FM321" s="7"/>
      <c r="FN321" s="7"/>
      <c r="FO321" s="7"/>
      <c r="FP321" s="7"/>
      <c r="FQ321" s="7"/>
      <c r="FR321" s="7"/>
      <c r="FS321" s="7"/>
      <c r="FT321" s="7"/>
      <c r="FU321" s="8"/>
      <c r="FV321" s="3"/>
      <c r="FW321" s="3"/>
      <c r="FX321" s="3"/>
      <c r="FY321" s="3"/>
      <c r="FZ321" s="3"/>
      <c r="GA321" s="3"/>
      <c r="GB321" s="3"/>
      <c r="GC321" s="3"/>
      <c r="GD321" s="3"/>
      <c r="GE321" s="3"/>
      <c r="GF321" s="3"/>
      <c r="GG321" s="3"/>
      <c r="GH321" s="3"/>
      <c r="GI321" s="3"/>
      <c r="GJ321" s="3"/>
      <c r="GK321" s="3"/>
      <c r="GL321" s="3"/>
    </row>
    <row r="322" spans="1:194" x14ac:dyDescent="0.3">
      <c r="A322" s="10" t="s">
        <v>90</v>
      </c>
      <c r="B322" s="9" t="s">
        <v>30</v>
      </c>
      <c r="C322" s="9" t="s">
        <v>2</v>
      </c>
      <c r="D322" s="14" t="s">
        <v>11</v>
      </c>
      <c r="E322" s="9" t="s">
        <v>26</v>
      </c>
      <c r="F322" s="9" t="s">
        <v>26</v>
      </c>
      <c r="G322" s="10"/>
      <c r="H322" s="10" t="s">
        <v>180</v>
      </c>
      <c r="I322" s="10" t="s">
        <v>436</v>
      </c>
      <c r="J322" s="24"/>
      <c r="K322" s="28"/>
      <c r="L322" s="28"/>
      <c r="M322" s="24">
        <v>109.07299999999999</v>
      </c>
      <c r="N322" s="28"/>
      <c r="O322" s="28"/>
      <c r="P322" s="24"/>
      <c r="Q322" s="28"/>
      <c r="R322" s="28"/>
      <c r="S322" s="24"/>
      <c r="T322" s="28"/>
      <c r="U322" s="28"/>
      <c r="V322" s="9" t="s">
        <v>207</v>
      </c>
      <c r="W322" s="9" t="s">
        <v>213</v>
      </c>
      <c r="X322" s="10"/>
      <c r="Y322" s="10" t="s">
        <v>245</v>
      </c>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c r="BW322" s="7"/>
      <c r="BX322" s="7"/>
      <c r="BY322" s="7"/>
      <c r="BZ322" s="7"/>
      <c r="CA322" s="7"/>
      <c r="CB322" s="7"/>
      <c r="CC322" s="7"/>
      <c r="CD322" s="7"/>
      <c r="CE322" s="7"/>
      <c r="CF322" s="7"/>
      <c r="CG322" s="7"/>
      <c r="CH322" s="7"/>
      <c r="CI322" s="7"/>
      <c r="CJ322" s="7"/>
      <c r="CK322" s="7"/>
      <c r="CL322" s="7"/>
      <c r="CM322" s="7"/>
      <c r="CN322" s="7"/>
      <c r="CO322" s="7"/>
      <c r="CP322" s="7"/>
      <c r="CQ322" s="7"/>
      <c r="CR322" s="7"/>
      <c r="CS322" s="7"/>
      <c r="CT322" s="7"/>
      <c r="CU322" s="7"/>
      <c r="CV322" s="7"/>
      <c r="CW322" s="7"/>
      <c r="CX322" s="7"/>
      <c r="CY322" s="7"/>
      <c r="CZ322" s="7"/>
      <c r="DA322" s="7"/>
      <c r="DB322" s="7"/>
      <c r="DC322" s="7"/>
      <c r="DD322" s="7"/>
      <c r="DE322" s="7"/>
      <c r="DF322" s="7"/>
      <c r="DG322" s="7"/>
      <c r="DH322" s="7"/>
      <c r="DI322" s="7"/>
      <c r="DJ322" s="7"/>
      <c r="DK322" s="7"/>
      <c r="DL322" s="7"/>
      <c r="DM322" s="7"/>
      <c r="DN322" s="7"/>
      <c r="DO322" s="7"/>
      <c r="DP322" s="7"/>
      <c r="DQ322" s="7"/>
      <c r="DR322" s="7"/>
      <c r="DS322" s="7"/>
      <c r="DT322" s="7"/>
      <c r="DU322" s="7"/>
      <c r="DV322" s="7"/>
      <c r="DW322" s="7"/>
      <c r="DX322" s="7"/>
      <c r="DY322" s="7"/>
      <c r="DZ322" s="7"/>
      <c r="EA322" s="7"/>
      <c r="EB322" s="7"/>
      <c r="EC322" s="7"/>
      <c r="ED322" s="7"/>
      <c r="EE322" s="7"/>
      <c r="EF322" s="7"/>
      <c r="EG322" s="7"/>
      <c r="EH322" s="7"/>
      <c r="EI322" s="7"/>
      <c r="EJ322" s="7"/>
      <c r="EK322" s="7"/>
      <c r="EL322" s="7"/>
      <c r="EM322" s="7"/>
      <c r="EN322" s="7"/>
      <c r="EO322" s="7"/>
      <c r="EP322" s="7"/>
      <c r="EQ322" s="7"/>
      <c r="ER322" s="7"/>
      <c r="ES322" s="7"/>
      <c r="ET322" s="7"/>
      <c r="EU322" s="7"/>
      <c r="EV322" s="7"/>
      <c r="EW322" s="7"/>
      <c r="EX322" s="7"/>
      <c r="EY322" s="7"/>
      <c r="EZ322" s="7"/>
      <c r="FA322" s="7"/>
      <c r="FB322" s="7"/>
      <c r="FC322" s="7"/>
      <c r="FD322" s="7"/>
      <c r="FE322" s="7"/>
      <c r="FF322" s="7"/>
      <c r="FG322" s="7"/>
      <c r="FH322" s="7"/>
      <c r="FI322" s="7"/>
      <c r="FJ322" s="7"/>
      <c r="FK322" s="7"/>
      <c r="FL322" s="7"/>
      <c r="FM322" s="7"/>
      <c r="FN322" s="7"/>
      <c r="FO322" s="7"/>
      <c r="FP322" s="7"/>
      <c r="FQ322" s="7"/>
      <c r="FR322" s="7"/>
      <c r="FS322" s="7"/>
      <c r="FT322" s="7"/>
      <c r="FU322" s="8"/>
      <c r="FV322" s="3"/>
      <c r="FW322" s="3"/>
      <c r="FX322" s="3"/>
      <c r="FY322" s="3"/>
      <c r="FZ322" s="3"/>
      <c r="GA322" s="3"/>
      <c r="GB322" s="3"/>
      <c r="GC322" s="3"/>
      <c r="GD322" s="3"/>
      <c r="GE322" s="3"/>
      <c r="GF322" s="3"/>
      <c r="GG322" s="3"/>
      <c r="GH322" s="3"/>
      <c r="GI322" s="3"/>
      <c r="GJ322" s="3"/>
      <c r="GK322" s="3"/>
      <c r="GL322" s="3"/>
    </row>
    <row r="323" spans="1:194" x14ac:dyDescent="0.3">
      <c r="A323" s="10" t="s">
        <v>90</v>
      </c>
      <c r="B323" s="9" t="s">
        <v>31</v>
      </c>
      <c r="C323" s="9" t="s">
        <v>2</v>
      </c>
      <c r="D323" s="18" t="s">
        <v>14</v>
      </c>
      <c r="E323" s="9" t="s">
        <v>209</v>
      </c>
      <c r="F323" s="9" t="s">
        <v>209</v>
      </c>
      <c r="G323" s="10"/>
      <c r="H323" s="10" t="s">
        <v>13</v>
      </c>
      <c r="I323" s="10" t="s">
        <v>584</v>
      </c>
      <c r="J323" s="24">
        <v>92.594999999999999</v>
      </c>
      <c r="K323" s="28">
        <v>0.67031249999999998</v>
      </c>
      <c r="L323" s="28"/>
      <c r="M323" s="24">
        <v>0</v>
      </c>
      <c r="N323" s="28">
        <v>0</v>
      </c>
      <c r="O323" s="28"/>
      <c r="P323" s="24">
        <v>98.244</v>
      </c>
      <c r="Q323" s="28">
        <v>0.83789330218068525</v>
      </c>
      <c r="R323" s="28"/>
      <c r="S323" s="24">
        <v>95.649000000000001</v>
      </c>
      <c r="T323" s="28">
        <v>0.16758080218068533</v>
      </c>
      <c r="U323" s="28"/>
      <c r="V323" s="9" t="s">
        <v>207</v>
      </c>
      <c r="W323" s="9" t="s">
        <v>208</v>
      </c>
      <c r="X323" s="10"/>
      <c r="Y323" s="10" t="s">
        <v>585</v>
      </c>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c r="BW323" s="7"/>
      <c r="BX323" s="7"/>
      <c r="BY323" s="7"/>
      <c r="BZ323" s="7"/>
      <c r="CA323" s="7"/>
      <c r="CB323" s="7"/>
      <c r="CC323" s="7"/>
      <c r="CD323" s="7"/>
      <c r="CE323" s="7"/>
      <c r="CF323" s="7"/>
      <c r="CG323" s="7"/>
      <c r="CH323" s="7"/>
      <c r="CI323" s="7"/>
      <c r="CJ323" s="7"/>
      <c r="CK323" s="7"/>
      <c r="CL323" s="7"/>
      <c r="CM323" s="7"/>
      <c r="CN323" s="7"/>
      <c r="CO323" s="7"/>
      <c r="CP323" s="7"/>
      <c r="CQ323" s="7"/>
      <c r="CR323" s="7"/>
      <c r="CS323" s="7"/>
      <c r="CT323" s="7"/>
      <c r="CU323" s="7"/>
      <c r="CV323" s="7"/>
      <c r="CW323" s="7"/>
      <c r="CX323" s="7"/>
      <c r="CY323" s="7"/>
      <c r="CZ323" s="7"/>
      <c r="DA323" s="7"/>
      <c r="DB323" s="7"/>
      <c r="DC323" s="7"/>
      <c r="DD323" s="7"/>
      <c r="DE323" s="7"/>
      <c r="DF323" s="7"/>
      <c r="DG323" s="7"/>
      <c r="DH323" s="7"/>
      <c r="DI323" s="7"/>
      <c r="DJ323" s="7"/>
      <c r="DK323" s="7"/>
      <c r="DL323" s="7"/>
      <c r="DM323" s="7"/>
      <c r="DN323" s="7"/>
      <c r="DO323" s="7"/>
      <c r="DP323" s="7"/>
      <c r="DQ323" s="7"/>
      <c r="DR323" s="7"/>
      <c r="DS323" s="7"/>
      <c r="DT323" s="7"/>
      <c r="DU323" s="7"/>
      <c r="DV323" s="7"/>
      <c r="DW323" s="7"/>
      <c r="DX323" s="7"/>
      <c r="DY323" s="7"/>
      <c r="DZ323" s="7"/>
      <c r="EA323" s="7"/>
      <c r="EB323" s="7"/>
      <c r="EC323" s="7"/>
      <c r="ED323" s="7"/>
      <c r="EE323" s="7"/>
      <c r="EF323" s="7"/>
      <c r="EG323" s="7"/>
      <c r="EH323" s="7"/>
      <c r="EI323" s="7"/>
      <c r="EJ323" s="7"/>
      <c r="EK323" s="7"/>
      <c r="EL323" s="7"/>
      <c r="EM323" s="7"/>
      <c r="EN323" s="7"/>
      <c r="EO323" s="7"/>
      <c r="EP323" s="7"/>
      <c r="EQ323" s="7"/>
      <c r="ER323" s="7"/>
      <c r="ES323" s="7"/>
      <c r="ET323" s="7"/>
      <c r="EU323" s="7"/>
      <c r="EV323" s="7"/>
      <c r="EW323" s="7"/>
      <c r="EX323" s="7"/>
      <c r="EY323" s="7"/>
      <c r="EZ323" s="7"/>
      <c r="FA323" s="7"/>
      <c r="FB323" s="7"/>
      <c r="FC323" s="7"/>
      <c r="FD323" s="7"/>
      <c r="FE323" s="7"/>
      <c r="FF323" s="7"/>
      <c r="FG323" s="7"/>
      <c r="FH323" s="7"/>
      <c r="FI323" s="7"/>
      <c r="FJ323" s="7"/>
      <c r="FK323" s="7"/>
      <c r="FL323" s="7"/>
      <c r="FM323" s="7"/>
      <c r="FN323" s="7"/>
      <c r="FO323" s="7"/>
      <c r="FP323" s="7"/>
      <c r="FQ323" s="7"/>
      <c r="FR323" s="7"/>
      <c r="FS323" s="7"/>
      <c r="FT323" s="7"/>
      <c r="FU323" s="8"/>
      <c r="FV323" s="3"/>
      <c r="FW323" s="3"/>
      <c r="FX323" s="3"/>
      <c r="FY323" s="3"/>
      <c r="FZ323" s="3"/>
      <c r="GA323" s="3"/>
      <c r="GB323" s="3"/>
      <c r="GC323" s="3"/>
      <c r="GD323" s="3"/>
      <c r="GE323" s="3"/>
      <c r="GF323" s="3"/>
      <c r="GG323" s="3"/>
      <c r="GH323" s="3"/>
      <c r="GI323" s="3"/>
      <c r="GJ323" s="3"/>
      <c r="GK323" s="3"/>
      <c r="GL323" s="3"/>
    </row>
    <row r="324" spans="1:194" x14ac:dyDescent="0.3">
      <c r="A324" s="10" t="s">
        <v>91</v>
      </c>
      <c r="B324" s="9" t="s">
        <v>31</v>
      </c>
      <c r="C324" s="9" t="s">
        <v>29</v>
      </c>
      <c r="D324" s="14" t="s">
        <v>20</v>
      </c>
      <c r="E324" s="9" t="s">
        <v>205</v>
      </c>
      <c r="F324" s="9" t="s">
        <v>205</v>
      </c>
      <c r="G324" s="10"/>
      <c r="H324" s="10" t="s">
        <v>26</v>
      </c>
      <c r="I324" s="10" t="s">
        <v>587</v>
      </c>
      <c r="J324" s="24">
        <v>0</v>
      </c>
      <c r="K324" s="28">
        <v>0</v>
      </c>
      <c r="L324" s="28"/>
      <c r="M324" s="24">
        <v>235.4</v>
      </c>
      <c r="N324" s="28">
        <v>0</v>
      </c>
      <c r="O324" s="28"/>
      <c r="P324" s="24">
        <v>0</v>
      </c>
      <c r="Q324" s="28">
        <v>0</v>
      </c>
      <c r="R324" s="28"/>
      <c r="S324" s="24">
        <v>0</v>
      </c>
      <c r="T324" s="28">
        <v>0</v>
      </c>
      <c r="U324" s="28"/>
      <c r="V324" s="9" t="s">
        <v>207</v>
      </c>
      <c r="W324" s="9" t="s">
        <v>213</v>
      </c>
      <c r="X324" s="10"/>
      <c r="Y324" s="10" t="s">
        <v>589</v>
      </c>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c r="BW324" s="7"/>
      <c r="BX324" s="7"/>
      <c r="BY324" s="7"/>
      <c r="BZ324" s="7"/>
      <c r="CA324" s="7"/>
      <c r="CB324" s="7"/>
      <c r="CC324" s="7"/>
      <c r="CD324" s="7"/>
      <c r="CE324" s="7"/>
      <c r="CF324" s="7"/>
      <c r="CG324" s="7"/>
      <c r="CH324" s="7"/>
      <c r="CI324" s="7"/>
      <c r="CJ324" s="7"/>
      <c r="CK324" s="7"/>
      <c r="CL324" s="7"/>
      <c r="CM324" s="7"/>
      <c r="CN324" s="7"/>
      <c r="CO324" s="7"/>
      <c r="CP324" s="7"/>
      <c r="CQ324" s="7"/>
      <c r="CR324" s="7"/>
      <c r="CS324" s="7"/>
      <c r="CT324" s="7"/>
      <c r="CU324" s="7"/>
      <c r="CV324" s="7"/>
      <c r="CW324" s="7"/>
      <c r="CX324" s="7"/>
      <c r="CY324" s="7"/>
      <c r="CZ324" s="7"/>
      <c r="DA324" s="7"/>
      <c r="DB324" s="7"/>
      <c r="DC324" s="7"/>
      <c r="DD324" s="7"/>
      <c r="DE324" s="7"/>
      <c r="DF324" s="7"/>
      <c r="DG324" s="7"/>
      <c r="DH324" s="7"/>
      <c r="DI324" s="7"/>
      <c r="DJ324" s="7"/>
      <c r="DK324" s="7"/>
      <c r="DL324" s="7"/>
      <c r="DM324" s="7"/>
      <c r="DN324" s="7"/>
      <c r="DO324" s="7"/>
      <c r="DP324" s="7"/>
      <c r="DQ324" s="7"/>
      <c r="DR324" s="7"/>
      <c r="DS324" s="7"/>
      <c r="DT324" s="7"/>
      <c r="DU324" s="7"/>
      <c r="DV324" s="7"/>
      <c r="DW324" s="7"/>
      <c r="DX324" s="7"/>
      <c r="DY324" s="7"/>
      <c r="DZ324" s="7"/>
      <c r="EA324" s="7"/>
      <c r="EB324" s="7"/>
      <c r="EC324" s="7"/>
      <c r="ED324" s="7"/>
      <c r="EE324" s="7"/>
      <c r="EF324" s="7"/>
      <c r="EG324" s="7"/>
      <c r="EH324" s="7"/>
      <c r="EI324" s="7"/>
      <c r="EJ324" s="7"/>
      <c r="EK324" s="7"/>
      <c r="EL324" s="7"/>
      <c r="EM324" s="7"/>
      <c r="EN324" s="7"/>
      <c r="EO324" s="7"/>
      <c r="EP324" s="7"/>
      <c r="EQ324" s="7"/>
      <c r="ER324" s="7"/>
      <c r="ES324" s="7"/>
      <c r="ET324" s="7"/>
      <c r="EU324" s="7"/>
      <c r="EV324" s="7"/>
      <c r="EW324" s="7"/>
      <c r="EX324" s="7"/>
      <c r="EY324" s="7"/>
      <c r="EZ324" s="7"/>
      <c r="FA324" s="7"/>
      <c r="FB324" s="7"/>
      <c r="FC324" s="7"/>
      <c r="FD324" s="7"/>
      <c r="FE324" s="7"/>
      <c r="FF324" s="7"/>
      <c r="FG324" s="7"/>
      <c r="FH324" s="7"/>
      <c r="FI324" s="7"/>
      <c r="FJ324" s="7"/>
      <c r="FK324" s="7"/>
      <c r="FL324" s="7"/>
      <c r="FM324" s="7"/>
      <c r="FN324" s="7"/>
      <c r="FO324" s="7"/>
      <c r="FP324" s="7"/>
      <c r="FQ324" s="7"/>
      <c r="FR324" s="7"/>
      <c r="FS324" s="7"/>
      <c r="FT324" s="7"/>
      <c r="FU324" s="8"/>
      <c r="FV324" s="3"/>
      <c r="FW324" s="3"/>
      <c r="FX324" s="3"/>
      <c r="FY324" s="3"/>
      <c r="FZ324" s="3"/>
      <c r="GA324" s="3"/>
      <c r="GB324" s="3"/>
      <c r="GC324" s="3"/>
      <c r="GD324" s="3"/>
      <c r="GE324" s="3"/>
      <c r="GF324" s="3"/>
      <c r="GG324" s="3"/>
      <c r="GH324" s="3"/>
      <c r="GI324" s="3"/>
      <c r="GJ324" s="3"/>
      <c r="GK324" s="3"/>
      <c r="GL324" s="3"/>
    </row>
    <row r="325" spans="1:194" x14ac:dyDescent="0.3">
      <c r="A325" s="10" t="s">
        <v>91</v>
      </c>
      <c r="B325" s="9" t="s">
        <v>31</v>
      </c>
      <c r="C325" s="9" t="s">
        <v>29</v>
      </c>
      <c r="D325" s="18" t="s">
        <v>14</v>
      </c>
      <c r="E325" s="9" t="s">
        <v>209</v>
      </c>
      <c r="F325" s="9" t="s">
        <v>15</v>
      </c>
      <c r="G325" s="10"/>
      <c r="H325" s="10" t="s">
        <v>22</v>
      </c>
      <c r="I325" s="10" t="s">
        <v>584</v>
      </c>
      <c r="J325" s="24">
        <v>248.53181818181818</v>
      </c>
      <c r="K325" s="28">
        <v>3.65</v>
      </c>
      <c r="L325" s="28"/>
      <c r="M325" s="24">
        <v>0</v>
      </c>
      <c r="N325" s="28">
        <v>0</v>
      </c>
      <c r="O325" s="28"/>
      <c r="P325" s="24">
        <v>248.53181818181818</v>
      </c>
      <c r="Q325" s="28">
        <v>3.65</v>
      </c>
      <c r="R325" s="28"/>
      <c r="S325" s="24">
        <v>0</v>
      </c>
      <c r="T325" s="28">
        <v>0</v>
      </c>
      <c r="U325" s="28"/>
      <c r="V325" s="9" t="s">
        <v>207</v>
      </c>
      <c r="W325" s="9" t="s">
        <v>208</v>
      </c>
      <c r="X325" s="10"/>
      <c r="Y325" s="10" t="s">
        <v>589</v>
      </c>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c r="BW325" s="7"/>
      <c r="BX325" s="7"/>
      <c r="BY325" s="7"/>
      <c r="BZ325" s="7"/>
      <c r="CA325" s="7"/>
      <c r="CB325" s="7"/>
      <c r="CC325" s="7"/>
      <c r="CD325" s="7"/>
      <c r="CE325" s="7"/>
      <c r="CF325" s="7"/>
      <c r="CG325" s="7"/>
      <c r="CH325" s="7"/>
      <c r="CI325" s="7"/>
      <c r="CJ325" s="7"/>
      <c r="CK325" s="7"/>
      <c r="CL325" s="7"/>
      <c r="CM325" s="7"/>
      <c r="CN325" s="7"/>
      <c r="CO325" s="7"/>
      <c r="CP325" s="7"/>
      <c r="CQ325" s="7"/>
      <c r="CR325" s="7"/>
      <c r="CS325" s="7"/>
      <c r="CT325" s="7"/>
      <c r="CU325" s="7"/>
      <c r="CV325" s="7"/>
      <c r="CW325" s="7"/>
      <c r="CX325" s="7"/>
      <c r="CY325" s="7"/>
      <c r="CZ325" s="7"/>
      <c r="DA325" s="7"/>
      <c r="DB325" s="7"/>
      <c r="DC325" s="7"/>
      <c r="DD325" s="7"/>
      <c r="DE325" s="7"/>
      <c r="DF325" s="7"/>
      <c r="DG325" s="7"/>
      <c r="DH325" s="7"/>
      <c r="DI325" s="7"/>
      <c r="DJ325" s="7"/>
      <c r="DK325" s="7"/>
      <c r="DL325" s="7"/>
      <c r="DM325" s="7"/>
      <c r="DN325" s="7"/>
      <c r="DO325" s="7"/>
      <c r="DP325" s="7"/>
      <c r="DQ325" s="7"/>
      <c r="DR325" s="7"/>
      <c r="DS325" s="7"/>
      <c r="DT325" s="7"/>
      <c r="DU325" s="7"/>
      <c r="DV325" s="7"/>
      <c r="DW325" s="7"/>
      <c r="DX325" s="7"/>
      <c r="DY325" s="7"/>
      <c r="DZ325" s="7"/>
      <c r="EA325" s="7"/>
      <c r="EB325" s="7"/>
      <c r="EC325" s="7"/>
      <c r="ED325" s="7"/>
      <c r="EE325" s="7"/>
      <c r="EF325" s="7"/>
      <c r="EG325" s="7"/>
      <c r="EH325" s="7"/>
      <c r="EI325" s="7"/>
      <c r="EJ325" s="7"/>
      <c r="EK325" s="7"/>
      <c r="EL325" s="7"/>
      <c r="EM325" s="7"/>
      <c r="EN325" s="7"/>
      <c r="EO325" s="7"/>
      <c r="EP325" s="7"/>
      <c r="EQ325" s="7"/>
      <c r="ER325" s="7"/>
      <c r="ES325" s="7"/>
      <c r="ET325" s="7"/>
      <c r="EU325" s="7"/>
      <c r="EV325" s="7"/>
      <c r="EW325" s="7"/>
      <c r="EX325" s="7"/>
      <c r="EY325" s="7"/>
      <c r="EZ325" s="7"/>
      <c r="FA325" s="7"/>
      <c r="FB325" s="7"/>
      <c r="FC325" s="7"/>
      <c r="FD325" s="7"/>
      <c r="FE325" s="7"/>
      <c r="FF325" s="7"/>
      <c r="FG325" s="7"/>
      <c r="FH325" s="7"/>
      <c r="FI325" s="7"/>
      <c r="FJ325" s="7"/>
      <c r="FK325" s="7"/>
      <c r="FL325" s="7"/>
      <c r="FM325" s="7"/>
      <c r="FN325" s="7"/>
      <c r="FO325" s="7"/>
      <c r="FP325" s="7"/>
      <c r="FQ325" s="7"/>
      <c r="FR325" s="7"/>
      <c r="FS325" s="7"/>
      <c r="FT325" s="7"/>
      <c r="FU325" s="8"/>
      <c r="FV325" s="3"/>
      <c r="FW325" s="3"/>
      <c r="FX325" s="3"/>
      <c r="FY325" s="3"/>
      <c r="FZ325" s="3"/>
      <c r="GA325" s="3"/>
      <c r="GB325" s="3"/>
      <c r="GC325" s="3"/>
      <c r="GD325" s="3"/>
      <c r="GE325" s="3"/>
      <c r="GF325" s="3"/>
      <c r="GG325" s="3"/>
      <c r="GH325" s="3"/>
      <c r="GI325" s="3"/>
      <c r="GJ325" s="3"/>
      <c r="GK325" s="3"/>
      <c r="GL325" s="3"/>
    </row>
    <row r="326" spans="1:194" ht="9.6" customHeight="1" x14ac:dyDescent="0.3">
      <c r="A326" s="10" t="s">
        <v>91</v>
      </c>
      <c r="B326" s="9" t="s">
        <v>31</v>
      </c>
      <c r="C326" s="9" t="s">
        <v>29</v>
      </c>
      <c r="D326" s="18" t="s">
        <v>14</v>
      </c>
      <c r="E326" s="9" t="s">
        <v>209</v>
      </c>
      <c r="F326" s="9" t="s">
        <v>12</v>
      </c>
      <c r="G326" s="10"/>
      <c r="H326" s="10" t="s">
        <v>13</v>
      </c>
      <c r="I326" s="10" t="s">
        <v>584</v>
      </c>
      <c r="J326" s="24">
        <v>466.90909090909093</v>
      </c>
      <c r="K326" s="28">
        <v>5</v>
      </c>
      <c r="L326" s="28"/>
      <c r="M326" s="24">
        <v>0</v>
      </c>
      <c r="N326" s="28">
        <v>0</v>
      </c>
      <c r="O326" s="28"/>
      <c r="P326" s="24">
        <v>1167.2727272727273</v>
      </c>
      <c r="Q326" s="28">
        <v>12.5</v>
      </c>
      <c r="R326" s="28"/>
      <c r="S326" s="24">
        <v>700.36363636363592</v>
      </c>
      <c r="T326" s="28">
        <v>7.5</v>
      </c>
      <c r="U326" s="28"/>
      <c r="V326" s="9" t="s">
        <v>207</v>
      </c>
      <c r="W326" s="9" t="s">
        <v>208</v>
      </c>
      <c r="X326" s="10"/>
      <c r="Y326" s="10" t="s">
        <v>589</v>
      </c>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s="7"/>
      <c r="BX326" s="7"/>
      <c r="BY326" s="7"/>
      <c r="BZ326" s="7"/>
      <c r="CA326" s="7"/>
      <c r="CB326" s="7"/>
      <c r="CC326" s="7"/>
      <c r="CD326" s="7"/>
      <c r="CE326" s="7"/>
      <c r="CF326" s="7"/>
      <c r="CG326" s="7"/>
      <c r="CH326" s="7"/>
      <c r="CI326" s="7"/>
      <c r="CJ326" s="7"/>
      <c r="CK326" s="7"/>
      <c r="CL326" s="7"/>
      <c r="CM326" s="7"/>
      <c r="CN326" s="7"/>
      <c r="CO326" s="7"/>
      <c r="CP326" s="7"/>
      <c r="CQ326" s="7"/>
      <c r="CR326" s="7"/>
      <c r="CS326" s="7"/>
      <c r="CT326" s="7"/>
      <c r="CU326" s="7"/>
      <c r="CV326" s="7"/>
      <c r="CW326" s="7"/>
      <c r="CX326" s="7"/>
      <c r="CY326" s="7"/>
      <c r="CZ326" s="7"/>
      <c r="DA326" s="7"/>
      <c r="DB326" s="7"/>
      <c r="DC326" s="7"/>
      <c r="DD326" s="7"/>
      <c r="DE326" s="7"/>
      <c r="DF326" s="7"/>
      <c r="DG326" s="7"/>
      <c r="DH326" s="7"/>
      <c r="DI326" s="7"/>
      <c r="DJ326" s="7"/>
      <c r="DK326" s="7"/>
      <c r="DL326" s="7"/>
      <c r="DM326" s="7"/>
      <c r="DN326" s="7"/>
      <c r="DO326" s="7"/>
      <c r="DP326" s="7"/>
      <c r="DQ326" s="7"/>
      <c r="DR326" s="7"/>
      <c r="DS326" s="7"/>
      <c r="DT326" s="7"/>
      <c r="DU326" s="7"/>
      <c r="DV326" s="7"/>
      <c r="DW326" s="7"/>
      <c r="DX326" s="7"/>
      <c r="DY326" s="7"/>
      <c r="DZ326" s="7"/>
      <c r="EA326" s="7"/>
      <c r="EB326" s="7"/>
      <c r="EC326" s="7"/>
      <c r="ED326" s="7"/>
      <c r="EE326" s="7"/>
      <c r="EF326" s="7"/>
      <c r="EG326" s="7"/>
      <c r="EH326" s="7"/>
      <c r="EI326" s="7"/>
      <c r="EJ326" s="7"/>
      <c r="EK326" s="7"/>
      <c r="EL326" s="7"/>
      <c r="EM326" s="7"/>
      <c r="EN326" s="7"/>
      <c r="EO326" s="7"/>
      <c r="EP326" s="7"/>
      <c r="EQ326" s="7"/>
      <c r="ER326" s="7"/>
      <c r="ES326" s="7"/>
      <c r="ET326" s="7"/>
      <c r="EU326" s="7"/>
      <c r="EV326" s="7"/>
      <c r="EW326" s="7"/>
      <c r="EX326" s="7"/>
      <c r="EY326" s="7"/>
      <c r="EZ326" s="7"/>
      <c r="FA326" s="7"/>
      <c r="FB326" s="7"/>
      <c r="FC326" s="7"/>
      <c r="FD326" s="7"/>
      <c r="FE326" s="7"/>
      <c r="FF326" s="7"/>
      <c r="FG326" s="7"/>
      <c r="FH326" s="7"/>
      <c r="FI326" s="7"/>
      <c r="FJ326" s="7"/>
      <c r="FK326" s="7"/>
      <c r="FL326" s="7"/>
      <c r="FM326" s="7"/>
      <c r="FN326" s="7"/>
      <c r="FO326" s="7"/>
      <c r="FP326" s="7"/>
      <c r="FQ326" s="7"/>
      <c r="FR326" s="7"/>
      <c r="FS326" s="7"/>
      <c r="FT326" s="7"/>
      <c r="FU326" s="8"/>
      <c r="FV326" s="3"/>
      <c r="FW326" s="3"/>
      <c r="FX326" s="3"/>
      <c r="FY326" s="3"/>
      <c r="FZ326" s="3"/>
      <c r="GA326" s="3"/>
      <c r="GB326" s="3"/>
      <c r="GC326" s="3"/>
      <c r="GD326" s="3"/>
      <c r="GE326" s="3"/>
      <c r="GF326" s="3"/>
      <c r="GG326" s="3"/>
      <c r="GH326" s="3"/>
      <c r="GI326" s="3"/>
      <c r="GJ326" s="3"/>
      <c r="GK326" s="3"/>
      <c r="GL326" s="3"/>
    </row>
    <row r="327" spans="1:194" x14ac:dyDescent="0.3">
      <c r="A327" s="10" t="s">
        <v>91</v>
      </c>
      <c r="B327" s="9" t="s">
        <v>31</v>
      </c>
      <c r="C327" s="9" t="s">
        <v>29</v>
      </c>
      <c r="D327" s="14" t="s">
        <v>11</v>
      </c>
      <c r="E327" s="9" t="s">
        <v>26</v>
      </c>
      <c r="F327" s="9" t="s">
        <v>26</v>
      </c>
      <c r="G327" s="10"/>
      <c r="H327" s="10" t="s">
        <v>26</v>
      </c>
      <c r="I327" s="10" t="s">
        <v>595</v>
      </c>
      <c r="J327" s="24">
        <v>186.35499999999999</v>
      </c>
      <c r="K327" s="28">
        <v>0</v>
      </c>
      <c r="L327" s="28"/>
      <c r="M327" s="24">
        <v>0</v>
      </c>
      <c r="N327" s="28">
        <v>0</v>
      </c>
      <c r="O327" s="28"/>
      <c r="P327" s="24">
        <v>186.35499999999999</v>
      </c>
      <c r="Q327" s="28">
        <v>0</v>
      </c>
      <c r="R327" s="28"/>
      <c r="S327" s="24">
        <v>0</v>
      </c>
      <c r="T327" s="28">
        <v>0</v>
      </c>
      <c r="U327" s="28"/>
      <c r="V327" s="9" t="s">
        <v>207</v>
      </c>
      <c r="W327" s="9" t="s">
        <v>213</v>
      </c>
      <c r="X327" s="10"/>
      <c r="Y327" s="10"/>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c r="BW327" s="7"/>
      <c r="BX327" s="7"/>
      <c r="BY327" s="7"/>
      <c r="BZ327" s="7"/>
      <c r="CA327" s="7"/>
      <c r="CB327" s="7"/>
      <c r="CC327" s="7"/>
      <c r="CD327" s="7"/>
      <c r="CE327" s="7"/>
      <c r="CF327" s="7"/>
      <c r="CG327" s="7"/>
      <c r="CH327" s="7"/>
      <c r="CI327" s="7"/>
      <c r="CJ327" s="7"/>
      <c r="CK327" s="7"/>
      <c r="CL327" s="7"/>
      <c r="CM327" s="7"/>
      <c r="CN327" s="7"/>
      <c r="CO327" s="7"/>
      <c r="CP327" s="7"/>
      <c r="CQ327" s="7"/>
      <c r="CR327" s="7"/>
      <c r="CS327" s="7"/>
      <c r="CT327" s="7"/>
      <c r="CU327" s="7"/>
      <c r="CV327" s="7"/>
      <c r="CW327" s="7"/>
      <c r="CX327" s="7"/>
      <c r="CY327" s="7"/>
      <c r="CZ327" s="7"/>
      <c r="DA327" s="7"/>
      <c r="DB327" s="7"/>
      <c r="DC327" s="7"/>
      <c r="DD327" s="7"/>
      <c r="DE327" s="7"/>
      <c r="DF327" s="7"/>
      <c r="DG327" s="7"/>
      <c r="DH327" s="7"/>
      <c r="DI327" s="7"/>
      <c r="DJ327" s="7"/>
      <c r="DK327" s="7"/>
      <c r="DL327" s="7"/>
      <c r="DM327" s="7"/>
      <c r="DN327" s="7"/>
      <c r="DO327" s="7"/>
      <c r="DP327" s="7"/>
      <c r="DQ327" s="7"/>
      <c r="DR327" s="7"/>
      <c r="DS327" s="7"/>
      <c r="DT327" s="7"/>
      <c r="DU327" s="7"/>
      <c r="DV327" s="7"/>
      <c r="DW327" s="7"/>
      <c r="DX327" s="7"/>
      <c r="DY327" s="7"/>
      <c r="DZ327" s="7"/>
      <c r="EA327" s="7"/>
      <c r="EB327" s="7"/>
      <c r="EC327" s="7"/>
      <c r="ED327" s="7"/>
      <c r="EE327" s="7"/>
      <c r="EF327" s="7"/>
      <c r="EG327" s="7"/>
      <c r="EH327" s="7"/>
      <c r="EI327" s="7"/>
      <c r="EJ327" s="7"/>
      <c r="EK327" s="7"/>
      <c r="EL327" s="7"/>
      <c r="EM327" s="7"/>
      <c r="EN327" s="7"/>
      <c r="EO327" s="7"/>
      <c r="EP327" s="7"/>
      <c r="EQ327" s="7"/>
      <c r="ER327" s="7"/>
      <c r="ES327" s="7"/>
      <c r="ET327" s="7"/>
      <c r="EU327" s="7"/>
      <c r="EV327" s="7"/>
      <c r="EW327" s="7"/>
      <c r="EX327" s="7"/>
      <c r="EY327" s="7"/>
      <c r="EZ327" s="7"/>
      <c r="FA327" s="7"/>
      <c r="FB327" s="7"/>
      <c r="FC327" s="7"/>
      <c r="FD327" s="7"/>
      <c r="FE327" s="7"/>
      <c r="FF327" s="7"/>
      <c r="FG327" s="7"/>
      <c r="FH327" s="7"/>
      <c r="FI327" s="7"/>
      <c r="FJ327" s="7"/>
      <c r="FK327" s="7"/>
      <c r="FL327" s="7"/>
      <c r="FM327" s="7"/>
      <c r="FN327" s="7"/>
      <c r="FO327" s="7"/>
      <c r="FP327" s="7"/>
      <c r="FQ327" s="7"/>
      <c r="FR327" s="7"/>
      <c r="FS327" s="7"/>
      <c r="FT327" s="7"/>
      <c r="FU327" s="8"/>
      <c r="FV327" s="3"/>
      <c r="FW327" s="3"/>
      <c r="FX327" s="3"/>
      <c r="FY327" s="3"/>
      <c r="FZ327" s="3"/>
      <c r="GA327" s="3"/>
      <c r="GB327" s="3"/>
      <c r="GC327" s="3"/>
      <c r="GD327" s="3"/>
      <c r="GE327" s="3"/>
      <c r="GF327" s="3"/>
      <c r="GG327" s="3"/>
      <c r="GH327" s="3"/>
      <c r="GI327" s="3"/>
      <c r="GJ327" s="3"/>
      <c r="GK327" s="3"/>
      <c r="GL327" s="3"/>
    </row>
    <row r="328" spans="1:194" x14ac:dyDescent="0.3">
      <c r="A328" s="10" t="s">
        <v>92</v>
      </c>
      <c r="B328" s="9" t="s">
        <v>30</v>
      </c>
      <c r="C328" s="9" t="s">
        <v>29</v>
      </c>
      <c r="D328" s="14" t="s">
        <v>20</v>
      </c>
      <c r="E328" s="9" t="s">
        <v>205</v>
      </c>
      <c r="F328" s="9" t="s">
        <v>205</v>
      </c>
      <c r="G328" s="10"/>
      <c r="H328" s="10" t="s">
        <v>241</v>
      </c>
      <c r="I328" s="10" t="s">
        <v>439</v>
      </c>
      <c r="J328" s="24"/>
      <c r="K328" s="28"/>
      <c r="L328" s="28"/>
      <c r="M328" s="24">
        <v>150.29</v>
      </c>
      <c r="N328" s="28"/>
      <c r="O328" s="28"/>
      <c r="P328" s="24"/>
      <c r="Q328" s="28"/>
      <c r="R328" s="28"/>
      <c r="S328" s="24"/>
      <c r="T328" s="28"/>
      <c r="U328" s="28"/>
      <c r="V328" s="9" t="s">
        <v>207</v>
      </c>
      <c r="W328" s="9" t="s">
        <v>213</v>
      </c>
      <c r="X328" s="10"/>
      <c r="Y328" s="10" t="s">
        <v>679</v>
      </c>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c r="BW328" s="7"/>
      <c r="BX328" s="7"/>
      <c r="BY328" s="7"/>
      <c r="BZ328" s="7"/>
      <c r="CA328" s="7"/>
      <c r="CB328" s="7"/>
      <c r="CC328" s="7"/>
      <c r="CD328" s="7"/>
      <c r="CE328" s="7"/>
      <c r="CF328" s="7"/>
      <c r="CG328" s="7"/>
      <c r="CH328" s="7"/>
      <c r="CI328" s="7"/>
      <c r="CJ328" s="7"/>
      <c r="CK328" s="7"/>
      <c r="CL328" s="7"/>
      <c r="CM328" s="7"/>
      <c r="CN328" s="7"/>
      <c r="CO328" s="7"/>
      <c r="CP328" s="7"/>
      <c r="CQ328" s="7"/>
      <c r="CR328" s="7"/>
      <c r="CS328" s="7"/>
      <c r="CT328" s="7"/>
      <c r="CU328" s="7"/>
      <c r="CV328" s="7"/>
      <c r="CW328" s="7"/>
      <c r="CX328" s="7"/>
      <c r="CY328" s="7"/>
      <c r="CZ328" s="7"/>
      <c r="DA328" s="7"/>
      <c r="DB328" s="7"/>
      <c r="DC328" s="7"/>
      <c r="DD328" s="7"/>
      <c r="DE328" s="7"/>
      <c r="DF328" s="7"/>
      <c r="DG328" s="7"/>
      <c r="DH328" s="7"/>
      <c r="DI328" s="7"/>
      <c r="DJ328" s="7"/>
      <c r="DK328" s="7"/>
      <c r="DL328" s="7"/>
      <c r="DM328" s="7"/>
      <c r="DN328" s="7"/>
      <c r="DO328" s="7"/>
      <c r="DP328" s="7"/>
      <c r="DQ328" s="7"/>
      <c r="DR328" s="7"/>
      <c r="DS328" s="7"/>
      <c r="DT328" s="7"/>
      <c r="DU328" s="7"/>
      <c r="DV328" s="7"/>
      <c r="DW328" s="7"/>
      <c r="DX328" s="7"/>
      <c r="DY328" s="7"/>
      <c r="DZ328" s="7"/>
      <c r="EA328" s="7"/>
      <c r="EB328" s="7"/>
      <c r="EC328" s="7"/>
      <c r="ED328" s="7"/>
      <c r="EE328" s="7"/>
      <c r="EF328" s="7"/>
      <c r="EG328" s="7"/>
      <c r="EH328" s="7"/>
      <c r="EI328" s="7"/>
      <c r="EJ328" s="7"/>
      <c r="EK328" s="7"/>
      <c r="EL328" s="7"/>
      <c r="EM328" s="7"/>
      <c r="EN328" s="7"/>
      <c r="EO328" s="7"/>
      <c r="EP328" s="7"/>
      <c r="EQ328" s="7"/>
      <c r="ER328" s="7"/>
      <c r="ES328" s="7"/>
      <c r="ET328" s="7"/>
      <c r="EU328" s="7"/>
      <c r="EV328" s="7"/>
      <c r="EW328" s="7"/>
      <c r="EX328" s="7"/>
      <c r="EY328" s="7"/>
      <c r="EZ328" s="7"/>
      <c r="FA328" s="7"/>
      <c r="FB328" s="7"/>
      <c r="FC328" s="7"/>
      <c r="FD328" s="7"/>
      <c r="FE328" s="7"/>
      <c r="FF328" s="7"/>
      <c r="FG328" s="7"/>
      <c r="FH328" s="7"/>
      <c r="FI328" s="7"/>
      <c r="FJ328" s="7"/>
      <c r="FK328" s="7"/>
      <c r="FL328" s="7"/>
      <c r="FM328" s="7"/>
      <c r="FN328" s="7"/>
      <c r="FO328" s="7"/>
      <c r="FP328" s="7"/>
      <c r="FQ328" s="7"/>
      <c r="FR328" s="7"/>
      <c r="FS328" s="7"/>
      <c r="FT328" s="7"/>
      <c r="FU328" s="8"/>
      <c r="FV328" s="3"/>
      <c r="FW328" s="3"/>
      <c r="FX328" s="3"/>
      <c r="FY328" s="3"/>
      <c r="FZ328" s="3"/>
      <c r="GA328" s="3"/>
      <c r="GB328" s="3"/>
      <c r="GC328" s="3"/>
      <c r="GD328" s="3"/>
      <c r="GE328" s="3"/>
      <c r="GF328" s="3"/>
      <c r="GG328" s="3"/>
      <c r="GH328" s="3"/>
      <c r="GI328" s="3"/>
      <c r="GJ328" s="3"/>
      <c r="GK328" s="3"/>
      <c r="GL328" s="3"/>
    </row>
    <row r="329" spans="1:194" x14ac:dyDescent="0.3">
      <c r="A329" s="10" t="s">
        <v>92</v>
      </c>
      <c r="B329" s="9" t="s">
        <v>30</v>
      </c>
      <c r="C329" s="9" t="s">
        <v>29</v>
      </c>
      <c r="D329" s="18" t="s">
        <v>14</v>
      </c>
      <c r="E329" s="9" t="s">
        <v>209</v>
      </c>
      <c r="F329" s="9" t="s">
        <v>209</v>
      </c>
      <c r="G329" s="10"/>
      <c r="H329" s="10" t="s">
        <v>238</v>
      </c>
      <c r="I329" s="10" t="s">
        <v>437</v>
      </c>
      <c r="J329" s="24">
        <v>81.855000000000004</v>
      </c>
      <c r="K329" s="28">
        <v>0.83</v>
      </c>
      <c r="L329" s="28"/>
      <c r="M329" s="24"/>
      <c r="N329" s="28"/>
      <c r="O329" s="28"/>
      <c r="P329" s="24"/>
      <c r="Q329" s="28"/>
      <c r="R329" s="28"/>
      <c r="S329" s="24">
        <v>186.392</v>
      </c>
      <c r="T329" s="28">
        <v>1.89</v>
      </c>
      <c r="U329" s="28"/>
      <c r="V329" s="9" t="s">
        <v>207</v>
      </c>
      <c r="W329" s="9" t="s">
        <v>208</v>
      </c>
      <c r="X329" s="10"/>
      <c r="Y329" s="10" t="s">
        <v>368</v>
      </c>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c r="BW329" s="7"/>
      <c r="BX329" s="7"/>
      <c r="BY329" s="7"/>
      <c r="BZ329" s="7"/>
      <c r="CA329" s="7"/>
      <c r="CB329" s="7"/>
      <c r="CC329" s="7"/>
      <c r="CD329" s="7"/>
      <c r="CE329" s="7"/>
      <c r="CF329" s="7"/>
      <c r="CG329" s="7"/>
      <c r="CH329" s="7"/>
      <c r="CI329" s="7"/>
      <c r="CJ329" s="7"/>
      <c r="CK329" s="7"/>
      <c r="CL329" s="7"/>
      <c r="CM329" s="7"/>
      <c r="CN329" s="7"/>
      <c r="CO329" s="7"/>
      <c r="CP329" s="7"/>
      <c r="CQ329" s="7"/>
      <c r="CR329" s="7"/>
      <c r="CS329" s="7"/>
      <c r="CT329" s="7"/>
      <c r="CU329" s="7"/>
      <c r="CV329" s="7"/>
      <c r="CW329" s="7"/>
      <c r="CX329" s="7"/>
      <c r="CY329" s="7"/>
      <c r="CZ329" s="7"/>
      <c r="DA329" s="7"/>
      <c r="DB329" s="7"/>
      <c r="DC329" s="7"/>
      <c r="DD329" s="7"/>
      <c r="DE329" s="7"/>
      <c r="DF329" s="7"/>
      <c r="DG329" s="7"/>
      <c r="DH329" s="7"/>
      <c r="DI329" s="7"/>
      <c r="DJ329" s="7"/>
      <c r="DK329" s="7"/>
      <c r="DL329" s="7"/>
      <c r="DM329" s="7"/>
      <c r="DN329" s="7"/>
      <c r="DO329" s="7"/>
      <c r="DP329" s="7"/>
      <c r="DQ329" s="7"/>
      <c r="DR329" s="7"/>
      <c r="DS329" s="7"/>
      <c r="DT329" s="7"/>
      <c r="DU329" s="7"/>
      <c r="DV329" s="7"/>
      <c r="DW329" s="7"/>
      <c r="DX329" s="7"/>
      <c r="DY329" s="7"/>
      <c r="DZ329" s="7"/>
      <c r="EA329" s="7"/>
      <c r="EB329" s="7"/>
      <c r="EC329" s="7"/>
      <c r="ED329" s="7"/>
      <c r="EE329" s="7"/>
      <c r="EF329" s="7"/>
      <c r="EG329" s="7"/>
      <c r="EH329" s="7"/>
      <c r="EI329" s="7"/>
      <c r="EJ329" s="7"/>
      <c r="EK329" s="7"/>
      <c r="EL329" s="7"/>
      <c r="EM329" s="7"/>
      <c r="EN329" s="7"/>
      <c r="EO329" s="7"/>
      <c r="EP329" s="7"/>
      <c r="EQ329" s="7"/>
      <c r="ER329" s="7"/>
      <c r="ES329" s="7"/>
      <c r="ET329" s="7"/>
      <c r="EU329" s="7"/>
      <c r="EV329" s="7"/>
      <c r="EW329" s="7"/>
      <c r="EX329" s="7"/>
      <c r="EY329" s="7"/>
      <c r="EZ329" s="7"/>
      <c r="FA329" s="7"/>
      <c r="FB329" s="7"/>
      <c r="FC329" s="7"/>
      <c r="FD329" s="7"/>
      <c r="FE329" s="7"/>
      <c r="FF329" s="7"/>
      <c r="FG329" s="7"/>
      <c r="FH329" s="7"/>
      <c r="FI329" s="7"/>
      <c r="FJ329" s="7"/>
      <c r="FK329" s="7"/>
      <c r="FL329" s="7"/>
      <c r="FM329" s="7"/>
      <c r="FN329" s="7"/>
      <c r="FO329" s="7"/>
      <c r="FP329" s="7"/>
      <c r="FQ329" s="7"/>
      <c r="FR329" s="7"/>
      <c r="FS329" s="7"/>
      <c r="FT329" s="7"/>
      <c r="FU329" s="8"/>
      <c r="FV329" s="3"/>
      <c r="FW329" s="3"/>
      <c r="FX329" s="3"/>
      <c r="FY329" s="3"/>
      <c r="FZ329" s="3"/>
      <c r="GA329" s="3"/>
      <c r="GB329" s="3"/>
      <c r="GC329" s="3"/>
      <c r="GD329" s="3"/>
      <c r="GE329" s="3"/>
      <c r="GF329" s="3"/>
      <c r="GG329" s="3"/>
      <c r="GH329" s="3"/>
      <c r="GI329" s="3"/>
      <c r="GJ329" s="3"/>
      <c r="GK329" s="3"/>
      <c r="GL329" s="3"/>
    </row>
    <row r="330" spans="1:194" x14ac:dyDescent="0.3">
      <c r="A330" s="10" t="s">
        <v>92</v>
      </c>
      <c r="B330" s="9" t="s">
        <v>30</v>
      </c>
      <c r="C330" s="9" t="s">
        <v>29</v>
      </c>
      <c r="D330" s="14" t="s">
        <v>11</v>
      </c>
      <c r="E330" s="9" t="s">
        <v>26</v>
      </c>
      <c r="F330" s="9" t="s">
        <v>26</v>
      </c>
      <c r="G330" s="10"/>
      <c r="H330" s="10" t="s">
        <v>180</v>
      </c>
      <c r="I330" s="10" t="s">
        <v>438</v>
      </c>
      <c r="J330" s="24"/>
      <c r="K330" s="28"/>
      <c r="L330" s="28"/>
      <c r="M330" s="24">
        <v>85</v>
      </c>
      <c r="N330" s="28"/>
      <c r="O330" s="28"/>
      <c r="P330" s="24"/>
      <c r="Q330" s="28"/>
      <c r="R330" s="28"/>
      <c r="S330" s="24"/>
      <c r="T330" s="28"/>
      <c r="U330" s="28"/>
      <c r="V330" s="9" t="s">
        <v>207</v>
      </c>
      <c r="W330" s="9" t="s">
        <v>213</v>
      </c>
      <c r="X330" s="10"/>
      <c r="Y330" s="10" t="s">
        <v>245</v>
      </c>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c r="BW330" s="7"/>
      <c r="BX330" s="7"/>
      <c r="BY330" s="7"/>
      <c r="BZ330" s="7"/>
      <c r="CA330" s="7"/>
      <c r="CB330" s="7"/>
      <c r="CC330" s="7"/>
      <c r="CD330" s="7"/>
      <c r="CE330" s="7"/>
      <c r="CF330" s="7"/>
      <c r="CG330" s="7"/>
      <c r="CH330" s="7"/>
      <c r="CI330" s="7"/>
      <c r="CJ330" s="7"/>
      <c r="CK330" s="7"/>
      <c r="CL330" s="7"/>
      <c r="CM330" s="7"/>
      <c r="CN330" s="7"/>
      <c r="CO330" s="7"/>
      <c r="CP330" s="7"/>
      <c r="CQ330" s="7"/>
      <c r="CR330" s="7"/>
      <c r="CS330" s="7"/>
      <c r="CT330" s="7"/>
      <c r="CU330" s="7"/>
      <c r="CV330" s="7"/>
      <c r="CW330" s="7"/>
      <c r="CX330" s="7"/>
      <c r="CY330" s="7"/>
      <c r="CZ330" s="7"/>
      <c r="DA330" s="7"/>
      <c r="DB330" s="7"/>
      <c r="DC330" s="7"/>
      <c r="DD330" s="7"/>
      <c r="DE330" s="7"/>
      <c r="DF330" s="7"/>
      <c r="DG330" s="7"/>
      <c r="DH330" s="7"/>
      <c r="DI330" s="7"/>
      <c r="DJ330" s="7"/>
      <c r="DK330" s="7"/>
      <c r="DL330" s="7"/>
      <c r="DM330" s="7"/>
      <c r="DN330" s="7"/>
      <c r="DO330" s="7"/>
      <c r="DP330" s="7"/>
      <c r="DQ330" s="7"/>
      <c r="DR330" s="7"/>
      <c r="DS330" s="7"/>
      <c r="DT330" s="7"/>
      <c r="DU330" s="7"/>
      <c r="DV330" s="7"/>
      <c r="DW330" s="7"/>
      <c r="DX330" s="7"/>
      <c r="DY330" s="7"/>
      <c r="DZ330" s="7"/>
      <c r="EA330" s="7"/>
      <c r="EB330" s="7"/>
      <c r="EC330" s="7"/>
      <c r="ED330" s="7"/>
      <c r="EE330" s="7"/>
      <c r="EF330" s="7"/>
      <c r="EG330" s="7"/>
      <c r="EH330" s="7"/>
      <c r="EI330" s="7"/>
      <c r="EJ330" s="7"/>
      <c r="EK330" s="7"/>
      <c r="EL330" s="7"/>
      <c r="EM330" s="7"/>
      <c r="EN330" s="7"/>
      <c r="EO330" s="7"/>
      <c r="EP330" s="7"/>
      <c r="EQ330" s="7"/>
      <c r="ER330" s="7"/>
      <c r="ES330" s="7"/>
      <c r="ET330" s="7"/>
      <c r="EU330" s="7"/>
      <c r="EV330" s="7"/>
      <c r="EW330" s="7"/>
      <c r="EX330" s="7"/>
      <c r="EY330" s="7"/>
      <c r="EZ330" s="7"/>
      <c r="FA330" s="7"/>
      <c r="FB330" s="7"/>
      <c r="FC330" s="7"/>
      <c r="FD330" s="7"/>
      <c r="FE330" s="7"/>
      <c r="FF330" s="7"/>
      <c r="FG330" s="7"/>
      <c r="FH330" s="7"/>
      <c r="FI330" s="7"/>
      <c r="FJ330" s="7"/>
      <c r="FK330" s="7"/>
      <c r="FL330" s="7"/>
      <c r="FM330" s="7"/>
      <c r="FN330" s="7"/>
      <c r="FO330" s="7"/>
      <c r="FP330" s="7"/>
      <c r="FQ330" s="7"/>
      <c r="FR330" s="7"/>
      <c r="FS330" s="7"/>
      <c r="FT330" s="7"/>
      <c r="FU330" s="8"/>
      <c r="FV330" s="3"/>
      <c r="FW330" s="3"/>
      <c r="FX330" s="3"/>
      <c r="FY330" s="3"/>
      <c r="FZ330" s="3"/>
      <c r="GA330" s="3"/>
      <c r="GB330" s="3"/>
      <c r="GC330" s="3"/>
      <c r="GD330" s="3"/>
      <c r="GE330" s="3"/>
      <c r="GF330" s="3"/>
      <c r="GG330" s="3"/>
      <c r="GH330" s="3"/>
      <c r="GI330" s="3"/>
      <c r="GJ330" s="3"/>
      <c r="GK330" s="3"/>
      <c r="GL330" s="3"/>
    </row>
    <row r="331" spans="1:194" ht="9.6" customHeight="1" x14ac:dyDescent="0.3">
      <c r="A331" s="10" t="s">
        <v>92</v>
      </c>
      <c r="B331" s="9" t="s">
        <v>31</v>
      </c>
      <c r="C331" s="9" t="s">
        <v>29</v>
      </c>
      <c r="D331" s="14" t="s">
        <v>20</v>
      </c>
      <c r="E331" s="9" t="s">
        <v>205</v>
      </c>
      <c r="F331" s="9" t="s">
        <v>205</v>
      </c>
      <c r="G331" s="10"/>
      <c r="H331" s="10" t="s">
        <v>26</v>
      </c>
      <c r="I331" s="10" t="s">
        <v>587</v>
      </c>
      <c r="J331" s="24">
        <v>0</v>
      </c>
      <c r="K331" s="28">
        <v>0</v>
      </c>
      <c r="L331" s="28"/>
      <c r="M331" s="24">
        <v>60.99</v>
      </c>
      <c r="N331" s="28">
        <v>0</v>
      </c>
      <c r="O331" s="28"/>
      <c r="P331" s="24">
        <v>0</v>
      </c>
      <c r="Q331" s="28">
        <v>0</v>
      </c>
      <c r="R331" s="28"/>
      <c r="S331" s="24">
        <v>0</v>
      </c>
      <c r="T331" s="28">
        <v>0</v>
      </c>
      <c r="U331" s="28"/>
      <c r="V331" s="9" t="s">
        <v>207</v>
      </c>
      <c r="W331" s="9" t="s">
        <v>213</v>
      </c>
      <c r="X331" s="10"/>
      <c r="Y331" s="10" t="s">
        <v>585</v>
      </c>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c r="BW331" s="7"/>
      <c r="BX331" s="7"/>
      <c r="BY331" s="7"/>
      <c r="BZ331" s="7"/>
      <c r="CA331" s="7"/>
      <c r="CB331" s="7"/>
      <c r="CC331" s="7"/>
      <c r="CD331" s="7"/>
      <c r="CE331" s="7"/>
      <c r="CF331" s="7"/>
      <c r="CG331" s="7"/>
      <c r="CH331" s="7"/>
      <c r="CI331" s="7"/>
      <c r="CJ331" s="7"/>
      <c r="CK331" s="7"/>
      <c r="CL331" s="7"/>
      <c r="CM331" s="7"/>
      <c r="CN331" s="7"/>
      <c r="CO331" s="7"/>
      <c r="CP331" s="7"/>
      <c r="CQ331" s="7"/>
      <c r="CR331" s="7"/>
      <c r="CS331" s="7"/>
      <c r="CT331" s="7"/>
      <c r="CU331" s="7"/>
      <c r="CV331" s="7"/>
      <c r="CW331" s="7"/>
      <c r="CX331" s="7"/>
      <c r="CY331" s="7"/>
      <c r="CZ331" s="7"/>
      <c r="DA331" s="7"/>
      <c r="DB331" s="7"/>
      <c r="DC331" s="7"/>
      <c r="DD331" s="7"/>
      <c r="DE331" s="7"/>
      <c r="DF331" s="7"/>
      <c r="DG331" s="7"/>
      <c r="DH331" s="7"/>
      <c r="DI331" s="7"/>
      <c r="DJ331" s="7"/>
      <c r="DK331" s="7"/>
      <c r="DL331" s="7"/>
      <c r="DM331" s="7"/>
      <c r="DN331" s="7"/>
      <c r="DO331" s="7"/>
      <c r="DP331" s="7"/>
      <c r="DQ331" s="7"/>
      <c r="DR331" s="7"/>
      <c r="DS331" s="7"/>
      <c r="DT331" s="7"/>
      <c r="DU331" s="7"/>
      <c r="DV331" s="7"/>
      <c r="DW331" s="7"/>
      <c r="DX331" s="7"/>
      <c r="DY331" s="7"/>
      <c r="DZ331" s="7"/>
      <c r="EA331" s="7"/>
      <c r="EB331" s="7"/>
      <c r="EC331" s="7"/>
      <c r="ED331" s="7"/>
      <c r="EE331" s="7"/>
      <c r="EF331" s="7"/>
      <c r="EG331" s="7"/>
      <c r="EH331" s="7"/>
      <c r="EI331" s="7"/>
      <c r="EJ331" s="7"/>
      <c r="EK331" s="7"/>
      <c r="EL331" s="7"/>
      <c r="EM331" s="7"/>
      <c r="EN331" s="7"/>
      <c r="EO331" s="7"/>
      <c r="EP331" s="7"/>
      <c r="EQ331" s="7"/>
      <c r="ER331" s="7"/>
      <c r="ES331" s="7"/>
      <c r="ET331" s="7"/>
      <c r="EU331" s="7"/>
      <c r="EV331" s="7"/>
      <c r="EW331" s="7"/>
      <c r="EX331" s="7"/>
      <c r="EY331" s="7"/>
      <c r="EZ331" s="7"/>
      <c r="FA331" s="7"/>
      <c r="FB331" s="7"/>
      <c r="FC331" s="7"/>
      <c r="FD331" s="7"/>
      <c r="FE331" s="7"/>
      <c r="FF331" s="7"/>
      <c r="FG331" s="7"/>
      <c r="FH331" s="7"/>
      <c r="FI331" s="7"/>
      <c r="FJ331" s="7"/>
      <c r="FK331" s="7"/>
      <c r="FL331" s="7"/>
      <c r="FM331" s="7"/>
      <c r="FN331" s="7"/>
      <c r="FO331" s="7"/>
      <c r="FP331" s="7"/>
      <c r="FQ331" s="7"/>
      <c r="FR331" s="7"/>
      <c r="FS331" s="7"/>
      <c r="FT331" s="7"/>
      <c r="FU331" s="8"/>
      <c r="FV331" s="3"/>
      <c r="FW331" s="3"/>
      <c r="FX331" s="3"/>
      <c r="FY331" s="3"/>
      <c r="FZ331" s="3"/>
      <c r="GA331" s="3"/>
      <c r="GB331" s="3"/>
      <c r="GC331" s="3"/>
      <c r="GD331" s="3"/>
      <c r="GE331" s="3"/>
      <c r="GF331" s="3"/>
      <c r="GG331" s="3"/>
      <c r="GH331" s="3"/>
      <c r="GI331" s="3"/>
      <c r="GJ331" s="3"/>
      <c r="GK331" s="3"/>
      <c r="GL331" s="3"/>
    </row>
    <row r="332" spans="1:194" x14ac:dyDescent="0.3">
      <c r="A332" s="10" t="s">
        <v>92</v>
      </c>
      <c r="B332" s="9" t="s">
        <v>31</v>
      </c>
      <c r="C332" s="9" t="s">
        <v>29</v>
      </c>
      <c r="D332" s="18" t="s">
        <v>14</v>
      </c>
      <c r="E332" s="9" t="s">
        <v>209</v>
      </c>
      <c r="F332" s="9" t="s">
        <v>12</v>
      </c>
      <c r="G332" s="10"/>
      <c r="H332" s="10" t="s">
        <v>13</v>
      </c>
      <c r="I332" s="10" t="s">
        <v>584</v>
      </c>
      <c r="J332" s="24">
        <v>111.28000000000002</v>
      </c>
      <c r="K332" s="28">
        <v>1.1916898693510389</v>
      </c>
      <c r="L332" s="28"/>
      <c r="M332" s="24">
        <v>0</v>
      </c>
      <c r="N332" s="28">
        <v>0</v>
      </c>
      <c r="O332" s="28"/>
      <c r="P332" s="24">
        <v>145.98515755451712</v>
      </c>
      <c r="Q332" s="28">
        <v>1.5633450155763238</v>
      </c>
      <c r="R332" s="28"/>
      <c r="S332" s="24">
        <v>273.05759244548284</v>
      </c>
      <c r="T332" s="28">
        <v>2.9241549844236761</v>
      </c>
      <c r="U332" s="28"/>
      <c r="V332" s="9" t="s">
        <v>207</v>
      </c>
      <c r="W332" s="9" t="s">
        <v>208</v>
      </c>
      <c r="X332" s="10"/>
      <c r="Y332" s="10" t="s">
        <v>585</v>
      </c>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c r="BW332" s="7"/>
      <c r="BX332" s="7"/>
      <c r="BY332" s="7"/>
      <c r="BZ332" s="7"/>
      <c r="CA332" s="7"/>
      <c r="CB332" s="7"/>
      <c r="CC332" s="7"/>
      <c r="CD332" s="7"/>
      <c r="CE332" s="7"/>
      <c r="CF332" s="7"/>
      <c r="CG332" s="7"/>
      <c r="CH332" s="7"/>
      <c r="CI332" s="7"/>
      <c r="CJ332" s="7"/>
      <c r="CK332" s="7"/>
      <c r="CL332" s="7"/>
      <c r="CM332" s="7"/>
      <c r="CN332" s="7"/>
      <c r="CO332" s="7"/>
      <c r="CP332" s="7"/>
      <c r="CQ332" s="7"/>
      <c r="CR332" s="7"/>
      <c r="CS332" s="7"/>
      <c r="CT332" s="7"/>
      <c r="CU332" s="7"/>
      <c r="CV332" s="7"/>
      <c r="CW332" s="7"/>
      <c r="CX332" s="7"/>
      <c r="CY332" s="7"/>
      <c r="CZ332" s="7"/>
      <c r="DA332" s="7"/>
      <c r="DB332" s="7"/>
      <c r="DC332" s="7"/>
      <c r="DD332" s="7"/>
      <c r="DE332" s="7"/>
      <c r="DF332" s="7"/>
      <c r="DG332" s="7"/>
      <c r="DH332" s="7"/>
      <c r="DI332" s="7"/>
      <c r="DJ332" s="7"/>
      <c r="DK332" s="7"/>
      <c r="DL332" s="7"/>
      <c r="DM332" s="7"/>
      <c r="DN332" s="7"/>
      <c r="DO332" s="7"/>
      <c r="DP332" s="7"/>
      <c r="DQ332" s="7"/>
      <c r="DR332" s="7"/>
      <c r="DS332" s="7"/>
      <c r="DT332" s="7"/>
      <c r="DU332" s="7"/>
      <c r="DV332" s="7"/>
      <c r="DW332" s="7"/>
      <c r="DX332" s="7"/>
      <c r="DY332" s="7"/>
      <c r="DZ332" s="7"/>
      <c r="EA332" s="7"/>
      <c r="EB332" s="7"/>
      <c r="EC332" s="7"/>
      <c r="ED332" s="7"/>
      <c r="EE332" s="7"/>
      <c r="EF332" s="7"/>
      <c r="EG332" s="7"/>
      <c r="EH332" s="7"/>
      <c r="EI332" s="7"/>
      <c r="EJ332" s="7"/>
      <c r="EK332" s="7"/>
      <c r="EL332" s="7"/>
      <c r="EM332" s="7"/>
      <c r="EN332" s="7"/>
      <c r="EO332" s="7"/>
      <c r="EP332" s="7"/>
      <c r="EQ332" s="7"/>
      <c r="ER332" s="7"/>
      <c r="ES332" s="7"/>
      <c r="ET332" s="7"/>
      <c r="EU332" s="7"/>
      <c r="EV332" s="7"/>
      <c r="EW332" s="7"/>
      <c r="EX332" s="7"/>
      <c r="EY332" s="7"/>
      <c r="EZ332" s="7"/>
      <c r="FA332" s="7"/>
      <c r="FB332" s="7"/>
      <c r="FC332" s="7"/>
      <c r="FD332" s="7"/>
      <c r="FE332" s="7"/>
      <c r="FF332" s="7"/>
      <c r="FG332" s="7"/>
      <c r="FH332" s="7"/>
      <c r="FI332" s="7"/>
      <c r="FJ332" s="7"/>
      <c r="FK332" s="7"/>
      <c r="FL332" s="7"/>
      <c r="FM332" s="7"/>
      <c r="FN332" s="7"/>
      <c r="FO332" s="7"/>
      <c r="FP332" s="7"/>
      <c r="FQ332" s="7"/>
      <c r="FR332" s="7"/>
      <c r="FS332" s="7"/>
      <c r="FT332" s="7"/>
      <c r="FU332" s="8"/>
      <c r="FV332" s="3"/>
      <c r="FW332" s="3"/>
      <c r="FX332" s="3"/>
      <c r="FY332" s="3"/>
      <c r="FZ332" s="3"/>
      <c r="GA332" s="3"/>
      <c r="GB332" s="3"/>
      <c r="GC332" s="3"/>
      <c r="GD332" s="3"/>
      <c r="GE332" s="3"/>
      <c r="GF332" s="3"/>
      <c r="GG332" s="3"/>
      <c r="GH332" s="3"/>
      <c r="GI332" s="3"/>
      <c r="GJ332" s="3"/>
      <c r="GK332" s="3"/>
      <c r="GL332" s="3"/>
    </row>
    <row r="333" spans="1:194" x14ac:dyDescent="0.3">
      <c r="A333" s="10" t="s">
        <v>93</v>
      </c>
      <c r="B333" s="9" t="s">
        <v>30</v>
      </c>
      <c r="C333" s="9" t="s">
        <v>2</v>
      </c>
      <c r="D333" s="18" t="s">
        <v>14</v>
      </c>
      <c r="E333" s="9" t="s">
        <v>209</v>
      </c>
      <c r="F333" s="9" t="s">
        <v>209</v>
      </c>
      <c r="G333" s="10"/>
      <c r="H333" s="10" t="s">
        <v>238</v>
      </c>
      <c r="I333" s="10" t="s">
        <v>440</v>
      </c>
      <c r="J333" s="24"/>
      <c r="K333" s="28"/>
      <c r="L333" s="28"/>
      <c r="M333" s="24">
        <v>158.19999999999999</v>
      </c>
      <c r="N333" s="28">
        <v>1.51</v>
      </c>
      <c r="O333" s="28"/>
      <c r="P333" s="24"/>
      <c r="Q333" s="28"/>
      <c r="R333" s="28"/>
      <c r="S333" s="24">
        <v>146.9</v>
      </c>
      <c r="T333" s="28">
        <v>1.4</v>
      </c>
      <c r="U333" s="28"/>
      <c r="V333" s="9" t="s">
        <v>211</v>
      </c>
      <c r="W333" s="9" t="s">
        <v>208</v>
      </c>
      <c r="X333" s="10"/>
      <c r="Y333" s="10" t="s">
        <v>240</v>
      </c>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c r="BW333" s="7"/>
      <c r="BX333" s="7"/>
      <c r="BY333" s="7"/>
      <c r="BZ333" s="7"/>
      <c r="CA333" s="7"/>
      <c r="CB333" s="7"/>
      <c r="CC333" s="7"/>
      <c r="CD333" s="7"/>
      <c r="CE333" s="7"/>
      <c r="CF333" s="7"/>
      <c r="CG333" s="7"/>
      <c r="CH333" s="7"/>
      <c r="CI333" s="7"/>
      <c r="CJ333" s="7"/>
      <c r="CK333" s="7"/>
      <c r="CL333" s="7"/>
      <c r="CM333" s="7"/>
      <c r="CN333" s="7"/>
      <c r="CO333" s="7"/>
      <c r="CP333" s="7"/>
      <c r="CQ333" s="7"/>
      <c r="CR333" s="7"/>
      <c r="CS333" s="7"/>
      <c r="CT333" s="7"/>
      <c r="CU333" s="7"/>
      <c r="CV333" s="7"/>
      <c r="CW333" s="7"/>
      <c r="CX333" s="7"/>
      <c r="CY333" s="7"/>
      <c r="CZ333" s="7"/>
      <c r="DA333" s="7"/>
      <c r="DB333" s="7"/>
      <c r="DC333" s="7"/>
      <c r="DD333" s="7"/>
      <c r="DE333" s="7"/>
      <c r="DF333" s="7"/>
      <c r="DG333" s="7"/>
      <c r="DH333" s="7"/>
      <c r="DI333" s="7"/>
      <c r="DJ333" s="7"/>
      <c r="DK333" s="7"/>
      <c r="DL333" s="7"/>
      <c r="DM333" s="7"/>
      <c r="DN333" s="7"/>
      <c r="DO333" s="7"/>
      <c r="DP333" s="7"/>
      <c r="DQ333" s="7"/>
      <c r="DR333" s="7"/>
      <c r="DS333" s="7"/>
      <c r="DT333" s="7"/>
      <c r="DU333" s="7"/>
      <c r="DV333" s="7"/>
      <c r="DW333" s="7"/>
      <c r="DX333" s="7"/>
      <c r="DY333" s="7"/>
      <c r="DZ333" s="7"/>
      <c r="EA333" s="7"/>
      <c r="EB333" s="7"/>
      <c r="EC333" s="7"/>
      <c r="ED333" s="7"/>
      <c r="EE333" s="7"/>
      <c r="EF333" s="7"/>
      <c r="EG333" s="7"/>
      <c r="EH333" s="7"/>
      <c r="EI333" s="7"/>
      <c r="EJ333" s="7"/>
      <c r="EK333" s="7"/>
      <c r="EL333" s="7"/>
      <c r="EM333" s="7"/>
      <c r="EN333" s="7"/>
      <c r="EO333" s="7"/>
      <c r="EP333" s="7"/>
      <c r="EQ333" s="7"/>
      <c r="ER333" s="7"/>
      <c r="ES333" s="7"/>
      <c r="ET333" s="7"/>
      <c r="EU333" s="7"/>
      <c r="EV333" s="7"/>
      <c r="EW333" s="7"/>
      <c r="EX333" s="7"/>
      <c r="EY333" s="7"/>
      <c r="EZ333" s="7"/>
      <c r="FA333" s="7"/>
      <c r="FB333" s="7"/>
      <c r="FC333" s="7"/>
      <c r="FD333" s="7"/>
      <c r="FE333" s="7"/>
      <c r="FF333" s="7"/>
      <c r="FG333" s="7"/>
      <c r="FH333" s="7"/>
      <c r="FI333" s="7"/>
      <c r="FJ333" s="7"/>
      <c r="FK333" s="7"/>
      <c r="FL333" s="7"/>
      <c r="FM333" s="7"/>
      <c r="FN333" s="7"/>
      <c r="FO333" s="7"/>
      <c r="FP333" s="7"/>
      <c r="FQ333" s="7"/>
      <c r="FR333" s="7"/>
      <c r="FS333" s="7"/>
      <c r="FT333" s="7"/>
      <c r="FU333" s="8"/>
      <c r="FV333" s="3"/>
      <c r="FW333" s="3"/>
      <c r="FX333" s="3"/>
      <c r="FY333" s="3"/>
      <c r="FZ333" s="3"/>
      <c r="GA333" s="3"/>
      <c r="GB333" s="3"/>
      <c r="GC333" s="3"/>
      <c r="GD333" s="3"/>
      <c r="GE333" s="3"/>
      <c r="GF333" s="3"/>
      <c r="GG333" s="3"/>
      <c r="GH333" s="3"/>
      <c r="GI333" s="3"/>
      <c r="GJ333" s="3"/>
      <c r="GK333" s="3"/>
      <c r="GL333" s="3"/>
    </row>
    <row r="334" spans="1:194" x14ac:dyDescent="0.3">
      <c r="A334" s="10" t="s">
        <v>93</v>
      </c>
      <c r="B334" s="9" t="s">
        <v>30</v>
      </c>
      <c r="C334" s="9" t="s">
        <v>2</v>
      </c>
      <c r="D334" s="14" t="s">
        <v>11</v>
      </c>
      <c r="E334" s="9" t="s">
        <v>26</v>
      </c>
      <c r="F334" s="9" t="s">
        <v>26</v>
      </c>
      <c r="G334" s="10"/>
      <c r="H334" s="10" t="s">
        <v>180</v>
      </c>
      <c r="I334" s="10" t="s">
        <v>441</v>
      </c>
      <c r="J334" s="24">
        <v>85.418000000000006</v>
      </c>
      <c r="K334" s="28"/>
      <c r="L334" s="28"/>
      <c r="M334" s="24"/>
      <c r="N334" s="28"/>
      <c r="O334" s="28"/>
      <c r="P334" s="24">
        <v>85.418000000000006</v>
      </c>
      <c r="Q334" s="28"/>
      <c r="R334" s="28"/>
      <c r="S334" s="24"/>
      <c r="T334" s="28"/>
      <c r="U334" s="28"/>
      <c r="V334" s="9" t="s">
        <v>207</v>
      </c>
      <c r="W334" s="9" t="s">
        <v>213</v>
      </c>
      <c r="X334" s="10"/>
      <c r="Y334" s="10" t="s">
        <v>267</v>
      </c>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c r="BW334" s="7"/>
      <c r="BX334" s="7"/>
      <c r="BY334" s="7"/>
      <c r="BZ334" s="7"/>
      <c r="CA334" s="7"/>
      <c r="CB334" s="7"/>
      <c r="CC334" s="7"/>
      <c r="CD334" s="7"/>
      <c r="CE334" s="7"/>
      <c r="CF334" s="7"/>
      <c r="CG334" s="7"/>
      <c r="CH334" s="7"/>
      <c r="CI334" s="7"/>
      <c r="CJ334" s="7"/>
      <c r="CK334" s="7"/>
      <c r="CL334" s="7"/>
      <c r="CM334" s="7"/>
      <c r="CN334" s="7"/>
      <c r="CO334" s="7"/>
      <c r="CP334" s="7"/>
      <c r="CQ334" s="7"/>
      <c r="CR334" s="7"/>
      <c r="CS334" s="7"/>
      <c r="CT334" s="7"/>
      <c r="CU334" s="7"/>
      <c r="CV334" s="7"/>
      <c r="CW334" s="7"/>
      <c r="CX334" s="7"/>
      <c r="CY334" s="7"/>
      <c r="CZ334" s="7"/>
      <c r="DA334" s="7"/>
      <c r="DB334" s="7"/>
      <c r="DC334" s="7"/>
      <c r="DD334" s="7"/>
      <c r="DE334" s="7"/>
      <c r="DF334" s="7"/>
      <c r="DG334" s="7"/>
      <c r="DH334" s="7"/>
      <c r="DI334" s="7"/>
      <c r="DJ334" s="7"/>
      <c r="DK334" s="7"/>
      <c r="DL334" s="7"/>
      <c r="DM334" s="7"/>
      <c r="DN334" s="7"/>
      <c r="DO334" s="7"/>
      <c r="DP334" s="7"/>
      <c r="DQ334" s="7"/>
      <c r="DR334" s="7"/>
      <c r="DS334" s="7"/>
      <c r="DT334" s="7"/>
      <c r="DU334" s="7"/>
      <c r="DV334" s="7"/>
      <c r="DW334" s="7"/>
      <c r="DX334" s="7"/>
      <c r="DY334" s="7"/>
      <c r="DZ334" s="7"/>
      <c r="EA334" s="7"/>
      <c r="EB334" s="7"/>
      <c r="EC334" s="7"/>
      <c r="ED334" s="7"/>
      <c r="EE334" s="7"/>
      <c r="EF334" s="7"/>
      <c r="EG334" s="7"/>
      <c r="EH334" s="7"/>
      <c r="EI334" s="7"/>
      <c r="EJ334" s="7"/>
      <c r="EK334" s="7"/>
      <c r="EL334" s="7"/>
      <c r="EM334" s="7"/>
      <c r="EN334" s="7"/>
      <c r="EO334" s="7"/>
      <c r="EP334" s="7"/>
      <c r="EQ334" s="7"/>
      <c r="ER334" s="7"/>
      <c r="ES334" s="7"/>
      <c r="ET334" s="7"/>
      <c r="EU334" s="7"/>
      <c r="EV334" s="7"/>
      <c r="EW334" s="7"/>
      <c r="EX334" s="7"/>
      <c r="EY334" s="7"/>
      <c r="EZ334" s="7"/>
      <c r="FA334" s="7"/>
      <c r="FB334" s="7"/>
      <c r="FC334" s="7"/>
      <c r="FD334" s="7"/>
      <c r="FE334" s="7"/>
      <c r="FF334" s="7"/>
      <c r="FG334" s="7"/>
      <c r="FH334" s="7"/>
      <c r="FI334" s="7"/>
      <c r="FJ334" s="7"/>
      <c r="FK334" s="7"/>
      <c r="FL334" s="7"/>
      <c r="FM334" s="7"/>
      <c r="FN334" s="7"/>
      <c r="FO334" s="7"/>
      <c r="FP334" s="7"/>
      <c r="FQ334" s="7"/>
      <c r="FR334" s="7"/>
      <c r="FS334" s="7"/>
      <c r="FT334" s="7"/>
      <c r="FU334" s="8"/>
      <c r="FV334" s="3"/>
      <c r="FW334" s="3"/>
      <c r="FX334" s="3"/>
      <c r="FY334" s="3"/>
      <c r="FZ334" s="3"/>
      <c r="GA334" s="3"/>
      <c r="GB334" s="3"/>
      <c r="GC334" s="3"/>
      <c r="GD334" s="3"/>
      <c r="GE334" s="3"/>
      <c r="GF334" s="3"/>
      <c r="GG334" s="3"/>
      <c r="GH334" s="3"/>
      <c r="GI334" s="3"/>
      <c r="GJ334" s="3"/>
      <c r="GK334" s="3"/>
      <c r="GL334" s="3"/>
    </row>
    <row r="335" spans="1:194" s="7" customFormat="1" x14ac:dyDescent="0.3">
      <c r="A335" s="10" t="s">
        <v>93</v>
      </c>
      <c r="B335" s="9" t="s">
        <v>31</v>
      </c>
      <c r="C335" s="9" t="s">
        <v>2</v>
      </c>
      <c r="D335" s="18" t="s">
        <v>14</v>
      </c>
      <c r="E335" s="9" t="s">
        <v>209</v>
      </c>
      <c r="F335" s="9" t="s">
        <v>12</v>
      </c>
      <c r="G335" s="10"/>
      <c r="H335" s="10" t="s">
        <v>13</v>
      </c>
      <c r="I335" s="10" t="s">
        <v>584</v>
      </c>
      <c r="J335" s="24">
        <v>0</v>
      </c>
      <c r="K335" s="28">
        <v>0</v>
      </c>
      <c r="L335" s="28"/>
      <c r="M335" s="24">
        <v>109</v>
      </c>
      <c r="N335" s="28">
        <v>1.08</v>
      </c>
      <c r="O335" s="28"/>
      <c r="P335" s="24">
        <v>0</v>
      </c>
      <c r="Q335" s="28">
        <v>0</v>
      </c>
      <c r="R335" s="28"/>
      <c r="S335" s="24">
        <v>0</v>
      </c>
      <c r="T335" s="28">
        <v>0</v>
      </c>
      <c r="U335" s="28"/>
      <c r="V335" s="9" t="s">
        <v>211</v>
      </c>
      <c r="W335" s="9" t="s">
        <v>208</v>
      </c>
      <c r="X335" s="10"/>
      <c r="Y335" s="10" t="s">
        <v>585</v>
      </c>
    </row>
    <row r="336" spans="1:194" s="7" customFormat="1" x14ac:dyDescent="0.3">
      <c r="A336" s="10" t="s">
        <v>94</v>
      </c>
      <c r="B336" s="9" t="s">
        <v>38</v>
      </c>
      <c r="C336" s="9" t="s">
        <v>29</v>
      </c>
      <c r="D336" s="18" t="s">
        <v>14</v>
      </c>
      <c r="E336" s="9" t="s">
        <v>205</v>
      </c>
      <c r="F336" s="9" t="s">
        <v>205</v>
      </c>
      <c r="G336" s="10"/>
      <c r="H336" s="10" t="s">
        <v>26</v>
      </c>
      <c r="I336" s="10" t="s">
        <v>661</v>
      </c>
      <c r="J336" s="40"/>
      <c r="K336" s="28"/>
      <c r="L336" s="28"/>
      <c r="M336" s="24">
        <f>5000*1.07</f>
        <v>5350</v>
      </c>
      <c r="N336" s="28"/>
      <c r="O336" s="28"/>
      <c r="P336" s="24"/>
      <c r="Q336" s="28"/>
      <c r="R336" s="28"/>
      <c r="S336" s="24"/>
      <c r="T336" s="28"/>
      <c r="U336" s="28"/>
      <c r="V336" s="9" t="s">
        <v>207</v>
      </c>
      <c r="W336" s="9" t="s">
        <v>208</v>
      </c>
      <c r="X336" s="10"/>
      <c r="Y336" s="10" t="s">
        <v>662</v>
      </c>
    </row>
    <row r="337" spans="1:194" s="7" customFormat="1" x14ac:dyDescent="0.3">
      <c r="A337" s="10" t="s">
        <v>94</v>
      </c>
      <c r="B337" s="9" t="s">
        <v>35</v>
      </c>
      <c r="C337" s="9" t="s">
        <v>29</v>
      </c>
      <c r="D337" s="9" t="s">
        <v>17</v>
      </c>
      <c r="E337" s="9" t="s">
        <v>209</v>
      </c>
      <c r="F337" s="9" t="s">
        <v>209</v>
      </c>
      <c r="G337" s="10" t="s">
        <v>150</v>
      </c>
      <c r="H337" s="10" t="s">
        <v>230</v>
      </c>
      <c r="I337" s="10"/>
      <c r="J337" s="24">
        <v>0</v>
      </c>
      <c r="K337" s="28">
        <v>0</v>
      </c>
      <c r="L337" s="28"/>
      <c r="M337" s="24">
        <f>6906000/1000</f>
        <v>6906</v>
      </c>
      <c r="N337" s="28">
        <v>103.4</v>
      </c>
      <c r="O337" s="28"/>
      <c r="P337" s="24">
        <v>13268</v>
      </c>
      <c r="Q337" s="28">
        <v>152</v>
      </c>
      <c r="R337" s="28"/>
      <c r="S337" s="24">
        <v>0</v>
      </c>
      <c r="T337" s="28">
        <v>0</v>
      </c>
      <c r="U337" s="28"/>
      <c r="V337" s="9" t="s">
        <v>207</v>
      </c>
      <c r="W337" s="9" t="s">
        <v>208</v>
      </c>
      <c r="X337" s="10" t="s">
        <v>150</v>
      </c>
      <c r="Y337" s="10"/>
    </row>
    <row r="338" spans="1:194" s="7" customFormat="1" x14ac:dyDescent="0.3">
      <c r="A338" s="10" t="s">
        <v>94</v>
      </c>
      <c r="B338" s="9" t="s">
        <v>35</v>
      </c>
      <c r="C338" s="9" t="s">
        <v>29</v>
      </c>
      <c r="D338" s="14" t="s">
        <v>11</v>
      </c>
      <c r="E338" s="9" t="s">
        <v>26</v>
      </c>
      <c r="F338" s="9" t="s">
        <v>26</v>
      </c>
      <c r="G338" s="10" t="s">
        <v>150</v>
      </c>
      <c r="H338" s="10" t="s">
        <v>212</v>
      </c>
      <c r="I338" s="10"/>
      <c r="J338" s="24">
        <v>0</v>
      </c>
      <c r="K338" s="28">
        <v>0</v>
      </c>
      <c r="L338" s="28"/>
      <c r="M338" s="24">
        <f>382803.2/1000</f>
        <v>382.8032</v>
      </c>
      <c r="N338" s="28">
        <v>0</v>
      </c>
      <c r="O338" s="28"/>
      <c r="P338" s="24">
        <v>0</v>
      </c>
      <c r="Q338" s="28">
        <v>0</v>
      </c>
      <c r="R338" s="28"/>
      <c r="S338" s="24">
        <v>0</v>
      </c>
      <c r="T338" s="28">
        <v>0</v>
      </c>
      <c r="U338" s="28"/>
      <c r="V338" s="9" t="s">
        <v>207</v>
      </c>
      <c r="W338" s="9" t="s">
        <v>213</v>
      </c>
      <c r="X338" s="10" t="s">
        <v>150</v>
      </c>
      <c r="Y338" s="10"/>
    </row>
    <row r="339" spans="1:194" s="7" customFormat="1" x14ac:dyDescent="0.3">
      <c r="A339" s="10" t="s">
        <v>95</v>
      </c>
      <c r="B339" s="9" t="s">
        <v>35</v>
      </c>
      <c r="C339" s="9" t="s">
        <v>2</v>
      </c>
      <c r="D339" s="9" t="s">
        <v>17</v>
      </c>
      <c r="E339" s="9" t="s">
        <v>205</v>
      </c>
      <c r="F339" s="9" t="s">
        <v>205</v>
      </c>
      <c r="G339" s="10" t="s">
        <v>150</v>
      </c>
      <c r="H339" s="10" t="s">
        <v>206</v>
      </c>
      <c r="I339" s="10"/>
      <c r="J339" s="24">
        <v>0</v>
      </c>
      <c r="K339" s="28">
        <v>0</v>
      </c>
      <c r="L339" s="28"/>
      <c r="M339" s="24">
        <v>959.2</v>
      </c>
      <c r="N339" s="28">
        <v>0</v>
      </c>
      <c r="O339" s="28"/>
      <c r="P339" s="24">
        <v>0</v>
      </c>
      <c r="Q339" s="28">
        <v>0</v>
      </c>
      <c r="R339" s="28"/>
      <c r="S339" s="24">
        <v>1438.8</v>
      </c>
      <c r="T339" s="28">
        <v>0</v>
      </c>
      <c r="U339" s="28"/>
      <c r="V339" s="9" t="s">
        <v>207</v>
      </c>
      <c r="W339" s="9" t="s">
        <v>208</v>
      </c>
      <c r="X339" s="10" t="s">
        <v>150</v>
      </c>
      <c r="Y339" s="10"/>
    </row>
    <row r="340" spans="1:194" s="7" customFormat="1" x14ac:dyDescent="0.3">
      <c r="A340" s="10" t="s">
        <v>95</v>
      </c>
      <c r="B340" s="9" t="s">
        <v>30</v>
      </c>
      <c r="C340" s="9" t="s">
        <v>2</v>
      </c>
      <c r="D340" s="14" t="s">
        <v>11</v>
      </c>
      <c r="E340" s="9" t="s">
        <v>26</v>
      </c>
      <c r="F340" s="9" t="s">
        <v>26</v>
      </c>
      <c r="G340" s="10"/>
      <c r="H340" s="10" t="s">
        <v>180</v>
      </c>
      <c r="I340" s="10" t="s">
        <v>442</v>
      </c>
      <c r="J340" s="24">
        <v>85</v>
      </c>
      <c r="K340" s="28"/>
      <c r="L340" s="28"/>
      <c r="M340" s="24"/>
      <c r="N340" s="28"/>
      <c r="O340" s="28"/>
      <c r="P340" s="24">
        <v>85</v>
      </c>
      <c r="Q340" s="28"/>
      <c r="R340" s="28"/>
      <c r="S340" s="24"/>
      <c r="T340" s="28"/>
      <c r="U340" s="28"/>
      <c r="V340" s="9" t="s">
        <v>207</v>
      </c>
      <c r="W340" s="9" t="s">
        <v>213</v>
      </c>
      <c r="X340" s="10"/>
      <c r="Y340" s="10" t="s">
        <v>267</v>
      </c>
    </row>
    <row r="341" spans="1:194" x14ac:dyDescent="0.3">
      <c r="A341" s="10" t="s">
        <v>96</v>
      </c>
      <c r="B341" s="9" t="s">
        <v>35</v>
      </c>
      <c r="C341" s="9" t="s">
        <v>2</v>
      </c>
      <c r="D341" s="18" t="s">
        <v>14</v>
      </c>
      <c r="E341" s="9" t="s">
        <v>209</v>
      </c>
      <c r="F341" s="9" t="s">
        <v>209</v>
      </c>
      <c r="G341" s="10"/>
      <c r="H341" s="10" t="s">
        <v>160</v>
      </c>
      <c r="I341" s="10"/>
      <c r="J341" s="24"/>
      <c r="K341" s="28"/>
      <c r="L341" s="28"/>
      <c r="M341" s="24"/>
      <c r="N341" s="28"/>
      <c r="O341" s="28"/>
      <c r="P341" s="24"/>
      <c r="Q341" s="28"/>
      <c r="R341" s="28"/>
      <c r="S341" s="24"/>
      <c r="T341" s="28"/>
      <c r="U341" s="28"/>
      <c r="V341" s="32" t="s">
        <v>211</v>
      </c>
      <c r="W341" s="32" t="s">
        <v>208</v>
      </c>
      <c r="X341" s="10"/>
      <c r="Y341" s="10"/>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c r="BW341" s="7"/>
      <c r="BX341" s="7"/>
      <c r="BY341" s="7"/>
      <c r="BZ341" s="7"/>
      <c r="CA341" s="7"/>
      <c r="CB341" s="7"/>
      <c r="CC341" s="7"/>
      <c r="CD341" s="7"/>
      <c r="CE341" s="7"/>
      <c r="CF341" s="7"/>
      <c r="CG341" s="7"/>
      <c r="CH341" s="7"/>
      <c r="CI341" s="7"/>
      <c r="CJ341" s="7"/>
      <c r="CK341" s="7"/>
      <c r="CL341" s="7"/>
      <c r="CM341" s="7"/>
      <c r="CN341" s="7"/>
      <c r="CO341" s="7"/>
      <c r="CP341" s="7"/>
      <c r="CQ341" s="7"/>
      <c r="CR341" s="7"/>
      <c r="CS341" s="7"/>
      <c r="CT341" s="7"/>
      <c r="CU341" s="7"/>
      <c r="CV341" s="7"/>
      <c r="CW341" s="7"/>
      <c r="CX341" s="7"/>
      <c r="CY341" s="7"/>
      <c r="CZ341" s="7"/>
      <c r="DA341" s="7"/>
      <c r="DB341" s="7"/>
      <c r="DC341" s="7"/>
      <c r="DD341" s="7"/>
      <c r="DE341" s="7"/>
      <c r="DF341" s="7"/>
      <c r="DG341" s="7"/>
      <c r="DH341" s="7"/>
      <c r="DI341" s="7"/>
      <c r="DJ341" s="7"/>
      <c r="DK341" s="7"/>
      <c r="DL341" s="7"/>
      <c r="DM341" s="7"/>
      <c r="DN341" s="7"/>
      <c r="DO341" s="7"/>
      <c r="DP341" s="7"/>
      <c r="DQ341" s="7"/>
      <c r="DR341" s="7"/>
      <c r="DS341" s="7"/>
      <c r="DT341" s="7"/>
      <c r="DU341" s="7"/>
      <c r="DV341" s="7"/>
      <c r="DW341" s="7"/>
      <c r="DX341" s="7"/>
      <c r="DY341" s="7"/>
      <c r="DZ341" s="7"/>
      <c r="EA341" s="7"/>
      <c r="EB341" s="7"/>
      <c r="EC341" s="7"/>
      <c r="ED341" s="7"/>
      <c r="EE341" s="7"/>
      <c r="EF341" s="7"/>
      <c r="EG341" s="7"/>
      <c r="EH341" s="7"/>
      <c r="EI341" s="7"/>
      <c r="EJ341" s="7"/>
      <c r="EK341" s="7"/>
      <c r="EL341" s="7"/>
      <c r="EM341" s="7"/>
      <c r="EN341" s="7"/>
      <c r="EO341" s="7"/>
      <c r="EP341" s="7"/>
      <c r="EQ341" s="7"/>
      <c r="ER341" s="7"/>
      <c r="ES341" s="7"/>
      <c r="ET341" s="7"/>
      <c r="EU341" s="7"/>
      <c r="EV341" s="7"/>
      <c r="EW341" s="7"/>
      <c r="EX341" s="7"/>
      <c r="EY341" s="7"/>
      <c r="EZ341" s="7"/>
      <c r="FA341" s="7"/>
      <c r="FB341" s="7"/>
      <c r="FC341" s="7"/>
      <c r="FD341" s="7"/>
      <c r="FE341" s="7"/>
      <c r="FF341" s="7"/>
      <c r="FG341" s="7"/>
      <c r="FH341" s="7"/>
      <c r="FI341" s="7"/>
      <c r="FJ341" s="7"/>
      <c r="FK341" s="7"/>
      <c r="FL341" s="7"/>
      <c r="FM341" s="7"/>
      <c r="FN341" s="7"/>
      <c r="FO341" s="7"/>
      <c r="FP341" s="7"/>
      <c r="FQ341" s="7"/>
      <c r="FR341" s="7"/>
      <c r="FS341" s="7"/>
      <c r="FT341" s="7"/>
      <c r="FU341" s="8"/>
      <c r="FV341" s="3"/>
      <c r="FW341" s="3"/>
      <c r="FX341" s="3"/>
      <c r="FY341" s="3"/>
      <c r="FZ341" s="3"/>
      <c r="GA341" s="3"/>
      <c r="GB341" s="3"/>
      <c r="GC341" s="3"/>
      <c r="GD341" s="3"/>
      <c r="GE341" s="3"/>
      <c r="GF341" s="3"/>
      <c r="GG341" s="3"/>
      <c r="GH341" s="3"/>
      <c r="GI341" s="3"/>
      <c r="GJ341" s="3"/>
      <c r="GK341" s="3"/>
      <c r="GL341" s="3"/>
    </row>
    <row r="342" spans="1:194" x14ac:dyDescent="0.3">
      <c r="A342" s="10" t="s">
        <v>96</v>
      </c>
      <c r="B342" s="9" t="s">
        <v>35</v>
      </c>
      <c r="C342" s="9" t="s">
        <v>2</v>
      </c>
      <c r="D342" s="14" t="s">
        <v>20</v>
      </c>
      <c r="E342" s="9" t="s">
        <v>205</v>
      </c>
      <c r="F342" s="9" t="s">
        <v>205</v>
      </c>
      <c r="G342" s="10" t="s">
        <v>150</v>
      </c>
      <c r="H342" s="10" t="s">
        <v>215</v>
      </c>
      <c r="I342" s="10"/>
      <c r="J342" s="24">
        <v>0</v>
      </c>
      <c r="K342" s="28">
        <v>0</v>
      </c>
      <c r="L342" s="28"/>
      <c r="M342" s="24">
        <v>54.748250116658888</v>
      </c>
      <c r="N342" s="28">
        <v>0</v>
      </c>
      <c r="O342" s="28"/>
      <c r="P342" s="24">
        <v>0</v>
      </c>
      <c r="Q342" s="28">
        <v>0</v>
      </c>
      <c r="R342" s="28"/>
      <c r="S342" s="24">
        <v>0</v>
      </c>
      <c r="T342" s="28">
        <v>0</v>
      </c>
      <c r="U342" s="28"/>
      <c r="V342" s="9" t="s">
        <v>207</v>
      </c>
      <c r="W342" s="9" t="s">
        <v>213</v>
      </c>
      <c r="X342" s="10" t="s">
        <v>150</v>
      </c>
      <c r="Y342" s="10" t="s">
        <v>216</v>
      </c>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c r="BW342" s="7"/>
      <c r="BX342" s="7"/>
      <c r="BY342" s="7"/>
      <c r="BZ342" s="7"/>
      <c r="CA342" s="7"/>
      <c r="CB342" s="7"/>
      <c r="CC342" s="7"/>
      <c r="CD342" s="7"/>
      <c r="CE342" s="7"/>
      <c r="CF342" s="7"/>
      <c r="CG342" s="7"/>
      <c r="CH342" s="7"/>
      <c r="CI342" s="7"/>
      <c r="CJ342" s="7"/>
      <c r="CK342" s="7"/>
      <c r="CL342" s="7"/>
      <c r="CM342" s="7"/>
      <c r="CN342" s="7"/>
      <c r="CO342" s="7"/>
      <c r="CP342" s="7"/>
      <c r="CQ342" s="7"/>
      <c r="CR342" s="7"/>
      <c r="CS342" s="7"/>
      <c r="CT342" s="7"/>
      <c r="CU342" s="7"/>
      <c r="CV342" s="7"/>
      <c r="CW342" s="7"/>
      <c r="CX342" s="7"/>
      <c r="CY342" s="7"/>
      <c r="CZ342" s="7"/>
      <c r="DA342" s="7"/>
      <c r="DB342" s="7"/>
      <c r="DC342" s="7"/>
      <c r="DD342" s="7"/>
      <c r="DE342" s="7"/>
      <c r="DF342" s="7"/>
      <c r="DG342" s="7"/>
      <c r="DH342" s="7"/>
      <c r="DI342" s="7"/>
      <c r="DJ342" s="7"/>
      <c r="DK342" s="7"/>
      <c r="DL342" s="7"/>
      <c r="DM342" s="7"/>
      <c r="DN342" s="7"/>
      <c r="DO342" s="7"/>
      <c r="DP342" s="7"/>
      <c r="DQ342" s="7"/>
      <c r="DR342" s="7"/>
      <c r="DS342" s="7"/>
      <c r="DT342" s="7"/>
      <c r="DU342" s="7"/>
      <c r="DV342" s="7"/>
      <c r="DW342" s="7"/>
      <c r="DX342" s="7"/>
      <c r="DY342" s="7"/>
      <c r="DZ342" s="7"/>
      <c r="EA342" s="7"/>
      <c r="EB342" s="7"/>
      <c r="EC342" s="7"/>
      <c r="ED342" s="7"/>
      <c r="EE342" s="7"/>
      <c r="EF342" s="7"/>
      <c r="EG342" s="7"/>
      <c r="EH342" s="7"/>
      <c r="EI342" s="7"/>
      <c r="EJ342" s="7"/>
      <c r="EK342" s="7"/>
      <c r="EL342" s="7"/>
      <c r="EM342" s="7"/>
      <c r="EN342" s="7"/>
      <c r="EO342" s="7"/>
      <c r="EP342" s="7"/>
      <c r="EQ342" s="7"/>
      <c r="ER342" s="7"/>
      <c r="ES342" s="7"/>
      <c r="ET342" s="7"/>
      <c r="EU342" s="7"/>
      <c r="EV342" s="7"/>
      <c r="EW342" s="7"/>
      <c r="EX342" s="7"/>
      <c r="EY342" s="7"/>
      <c r="EZ342" s="7"/>
      <c r="FA342" s="7"/>
      <c r="FB342" s="7"/>
      <c r="FC342" s="7"/>
      <c r="FD342" s="7"/>
      <c r="FE342" s="7"/>
      <c r="FF342" s="7"/>
      <c r="FG342" s="7"/>
      <c r="FH342" s="7"/>
      <c r="FI342" s="7"/>
      <c r="FJ342" s="7"/>
      <c r="FK342" s="7"/>
      <c r="FL342" s="7"/>
      <c r="FM342" s="7"/>
      <c r="FN342" s="7"/>
      <c r="FO342" s="7"/>
      <c r="FP342" s="7"/>
      <c r="FQ342" s="7"/>
      <c r="FR342" s="7"/>
      <c r="FS342" s="7"/>
      <c r="FT342" s="7"/>
      <c r="FU342" s="8"/>
      <c r="FV342" s="3"/>
      <c r="FW342" s="3"/>
      <c r="FX342" s="3"/>
      <c r="FY342" s="3"/>
      <c r="FZ342" s="3"/>
      <c r="GA342" s="3"/>
      <c r="GB342" s="3"/>
      <c r="GC342" s="3"/>
      <c r="GD342" s="3"/>
      <c r="GE342" s="3"/>
      <c r="GF342" s="3"/>
      <c r="GG342" s="3"/>
      <c r="GH342" s="3"/>
      <c r="GI342" s="3"/>
      <c r="GJ342" s="3"/>
      <c r="GK342" s="3"/>
      <c r="GL342" s="3"/>
    </row>
    <row r="343" spans="1:194" x14ac:dyDescent="0.3">
      <c r="A343" s="10" t="s">
        <v>96</v>
      </c>
      <c r="B343" s="9" t="s">
        <v>35</v>
      </c>
      <c r="C343" s="9" t="s">
        <v>2</v>
      </c>
      <c r="D343" s="9" t="s">
        <v>17</v>
      </c>
      <c r="E343" s="9" t="s">
        <v>205</v>
      </c>
      <c r="F343" s="9" t="s">
        <v>205</v>
      </c>
      <c r="G343" s="10" t="s">
        <v>150</v>
      </c>
      <c r="H343" s="10" t="s">
        <v>206</v>
      </c>
      <c r="I343" s="10"/>
      <c r="J343" s="24">
        <v>0</v>
      </c>
      <c r="K343" s="28">
        <v>0</v>
      </c>
      <c r="L343" s="28"/>
      <c r="M343" s="24">
        <v>488.32000000000011</v>
      </c>
      <c r="N343" s="28">
        <v>0</v>
      </c>
      <c r="O343" s="28"/>
      <c r="P343" s="24">
        <v>0</v>
      </c>
      <c r="Q343" s="28">
        <v>0</v>
      </c>
      <c r="R343" s="28"/>
      <c r="S343" s="24">
        <v>732.48</v>
      </c>
      <c r="T343" s="28">
        <v>0</v>
      </c>
      <c r="U343" s="28"/>
      <c r="V343" s="9" t="s">
        <v>207</v>
      </c>
      <c r="W343" s="9" t="s">
        <v>208</v>
      </c>
      <c r="X343" s="10" t="s">
        <v>150</v>
      </c>
      <c r="Y343" s="10"/>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c r="BW343" s="7"/>
      <c r="BX343" s="7"/>
      <c r="BY343" s="7"/>
      <c r="BZ343" s="7"/>
      <c r="CA343" s="7"/>
      <c r="CB343" s="7"/>
      <c r="CC343" s="7"/>
      <c r="CD343" s="7"/>
      <c r="CE343" s="7"/>
      <c r="CF343" s="7"/>
      <c r="CG343" s="7"/>
      <c r="CH343" s="7"/>
      <c r="CI343" s="7"/>
      <c r="CJ343" s="7"/>
      <c r="CK343" s="7"/>
      <c r="CL343" s="7"/>
      <c r="CM343" s="7"/>
      <c r="CN343" s="7"/>
      <c r="CO343" s="7"/>
      <c r="CP343" s="7"/>
      <c r="CQ343" s="7"/>
      <c r="CR343" s="7"/>
      <c r="CS343" s="7"/>
      <c r="CT343" s="7"/>
      <c r="CU343" s="7"/>
      <c r="CV343" s="7"/>
      <c r="CW343" s="7"/>
      <c r="CX343" s="7"/>
      <c r="CY343" s="7"/>
      <c r="CZ343" s="7"/>
      <c r="DA343" s="7"/>
      <c r="DB343" s="7"/>
      <c r="DC343" s="7"/>
      <c r="DD343" s="7"/>
      <c r="DE343" s="7"/>
      <c r="DF343" s="7"/>
      <c r="DG343" s="7"/>
      <c r="DH343" s="7"/>
      <c r="DI343" s="7"/>
      <c r="DJ343" s="7"/>
      <c r="DK343" s="7"/>
      <c r="DL343" s="7"/>
      <c r="DM343" s="7"/>
      <c r="DN343" s="7"/>
      <c r="DO343" s="7"/>
      <c r="DP343" s="7"/>
      <c r="DQ343" s="7"/>
      <c r="DR343" s="7"/>
      <c r="DS343" s="7"/>
      <c r="DT343" s="7"/>
      <c r="DU343" s="7"/>
      <c r="DV343" s="7"/>
      <c r="DW343" s="7"/>
      <c r="DX343" s="7"/>
      <c r="DY343" s="7"/>
      <c r="DZ343" s="7"/>
      <c r="EA343" s="7"/>
      <c r="EB343" s="7"/>
      <c r="EC343" s="7"/>
      <c r="ED343" s="7"/>
      <c r="EE343" s="7"/>
      <c r="EF343" s="7"/>
      <c r="EG343" s="7"/>
      <c r="EH343" s="7"/>
      <c r="EI343" s="7"/>
      <c r="EJ343" s="7"/>
      <c r="EK343" s="7"/>
      <c r="EL343" s="7"/>
      <c r="EM343" s="7"/>
      <c r="EN343" s="7"/>
      <c r="EO343" s="7"/>
      <c r="EP343" s="7"/>
      <c r="EQ343" s="7"/>
      <c r="ER343" s="7"/>
      <c r="ES343" s="7"/>
      <c r="ET343" s="7"/>
      <c r="EU343" s="7"/>
      <c r="EV343" s="7"/>
      <c r="EW343" s="7"/>
      <c r="EX343" s="7"/>
      <c r="EY343" s="7"/>
      <c r="EZ343" s="7"/>
      <c r="FA343" s="7"/>
      <c r="FB343" s="7"/>
      <c r="FC343" s="7"/>
      <c r="FD343" s="7"/>
      <c r="FE343" s="7"/>
      <c r="FF343" s="7"/>
      <c r="FG343" s="7"/>
      <c r="FH343" s="7"/>
      <c r="FI343" s="7"/>
      <c r="FJ343" s="7"/>
      <c r="FK343" s="7"/>
      <c r="FL343" s="7"/>
      <c r="FM343" s="7"/>
      <c r="FN343" s="7"/>
      <c r="FO343" s="7"/>
      <c r="FP343" s="7"/>
      <c r="FQ343" s="7"/>
      <c r="FR343" s="7"/>
      <c r="FS343" s="7"/>
      <c r="FT343" s="7"/>
      <c r="FU343" s="8"/>
      <c r="FV343" s="3"/>
      <c r="FW343" s="3"/>
      <c r="FX343" s="3"/>
      <c r="FY343" s="3"/>
      <c r="FZ343" s="3"/>
      <c r="GA343" s="3"/>
      <c r="GB343" s="3"/>
      <c r="GC343" s="3"/>
      <c r="GD343" s="3"/>
      <c r="GE343" s="3"/>
      <c r="GF343" s="3"/>
      <c r="GG343" s="3"/>
      <c r="GH343" s="3"/>
      <c r="GI343" s="3"/>
      <c r="GJ343" s="3"/>
      <c r="GK343" s="3"/>
      <c r="GL343" s="3"/>
    </row>
    <row r="344" spans="1:194" x14ac:dyDescent="0.3">
      <c r="A344" s="10" t="s">
        <v>96</v>
      </c>
      <c r="B344" s="9" t="s">
        <v>35</v>
      </c>
      <c r="C344" s="9" t="s">
        <v>2</v>
      </c>
      <c r="D344" s="9" t="s">
        <v>17</v>
      </c>
      <c r="E344" s="9" t="s">
        <v>209</v>
      </c>
      <c r="F344" s="9" t="s">
        <v>12</v>
      </c>
      <c r="G344" s="10" t="s">
        <v>150</v>
      </c>
      <c r="H344" s="10" t="s">
        <v>210</v>
      </c>
      <c r="I344" s="10"/>
      <c r="J344" s="24">
        <v>278.2</v>
      </c>
      <c r="K344" s="28">
        <v>2.4375</v>
      </c>
      <c r="L344" s="28"/>
      <c r="M344" s="24">
        <v>0</v>
      </c>
      <c r="N344" s="28">
        <v>0</v>
      </c>
      <c r="O344" s="28"/>
      <c r="P344" s="24">
        <v>0</v>
      </c>
      <c r="Q344" s="28">
        <v>0</v>
      </c>
      <c r="R344" s="28"/>
      <c r="S344" s="24">
        <v>278.2</v>
      </c>
      <c r="T344" s="28">
        <v>2.4375</v>
      </c>
      <c r="U344" s="28"/>
      <c r="V344" s="9" t="s">
        <v>207</v>
      </c>
      <c r="W344" s="9" t="s">
        <v>208</v>
      </c>
      <c r="X344" s="10" t="s">
        <v>150</v>
      </c>
      <c r="Y344" s="10"/>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c r="BW344" s="7"/>
      <c r="BX344" s="7"/>
      <c r="BY344" s="7"/>
      <c r="BZ344" s="7"/>
      <c r="CA344" s="7"/>
      <c r="CB344" s="7"/>
      <c r="CC344" s="7"/>
      <c r="CD344" s="7"/>
      <c r="CE344" s="7"/>
      <c r="CF344" s="7"/>
      <c r="CG344" s="7"/>
      <c r="CH344" s="7"/>
      <c r="CI344" s="7"/>
      <c r="CJ344" s="7"/>
      <c r="CK344" s="7"/>
      <c r="CL344" s="7"/>
      <c r="CM344" s="7"/>
      <c r="CN344" s="7"/>
      <c r="CO344" s="7"/>
      <c r="CP344" s="7"/>
      <c r="CQ344" s="7"/>
      <c r="CR344" s="7"/>
      <c r="CS344" s="7"/>
      <c r="CT344" s="7"/>
      <c r="CU344" s="7"/>
      <c r="CV344" s="7"/>
      <c r="CW344" s="7"/>
      <c r="CX344" s="7"/>
      <c r="CY344" s="7"/>
      <c r="CZ344" s="7"/>
      <c r="DA344" s="7"/>
      <c r="DB344" s="7"/>
      <c r="DC344" s="7"/>
      <c r="DD344" s="7"/>
      <c r="DE344" s="7"/>
      <c r="DF344" s="7"/>
      <c r="DG344" s="7"/>
      <c r="DH344" s="7"/>
      <c r="DI344" s="7"/>
      <c r="DJ344" s="7"/>
      <c r="DK344" s="7"/>
      <c r="DL344" s="7"/>
      <c r="DM344" s="7"/>
      <c r="DN344" s="7"/>
      <c r="DO344" s="7"/>
      <c r="DP344" s="7"/>
      <c r="DQ344" s="7"/>
      <c r="DR344" s="7"/>
      <c r="DS344" s="7"/>
      <c r="DT344" s="7"/>
      <c r="DU344" s="7"/>
      <c r="DV344" s="7"/>
      <c r="DW344" s="7"/>
      <c r="DX344" s="7"/>
      <c r="DY344" s="7"/>
      <c r="DZ344" s="7"/>
      <c r="EA344" s="7"/>
      <c r="EB344" s="7"/>
      <c r="EC344" s="7"/>
      <c r="ED344" s="7"/>
      <c r="EE344" s="7"/>
      <c r="EF344" s="7"/>
      <c r="EG344" s="7"/>
      <c r="EH344" s="7"/>
      <c r="EI344" s="7"/>
      <c r="EJ344" s="7"/>
      <c r="EK344" s="7"/>
      <c r="EL344" s="7"/>
      <c r="EM344" s="7"/>
      <c r="EN344" s="7"/>
      <c r="EO344" s="7"/>
      <c r="EP344" s="7"/>
      <c r="EQ344" s="7"/>
      <c r="ER344" s="7"/>
      <c r="ES344" s="7"/>
      <c r="ET344" s="7"/>
      <c r="EU344" s="7"/>
      <c r="EV344" s="7"/>
      <c r="EW344" s="7"/>
      <c r="EX344" s="7"/>
      <c r="EY344" s="7"/>
      <c r="EZ344" s="7"/>
      <c r="FA344" s="7"/>
      <c r="FB344" s="7"/>
      <c r="FC344" s="7"/>
      <c r="FD344" s="7"/>
      <c r="FE344" s="7"/>
      <c r="FF344" s="7"/>
      <c r="FG344" s="7"/>
      <c r="FH344" s="7"/>
      <c r="FI344" s="7"/>
      <c r="FJ344" s="7"/>
      <c r="FK344" s="7"/>
      <c r="FL344" s="7"/>
      <c r="FM344" s="7"/>
      <c r="FN344" s="7"/>
      <c r="FO344" s="7"/>
      <c r="FP344" s="7"/>
      <c r="FQ344" s="7"/>
      <c r="FR344" s="7"/>
      <c r="FS344" s="7"/>
      <c r="FT344" s="7"/>
      <c r="FU344" s="8"/>
      <c r="FV344" s="3"/>
      <c r="FW344" s="3"/>
      <c r="FX344" s="3"/>
      <c r="FY344" s="3"/>
      <c r="FZ344" s="3"/>
      <c r="GA344" s="3"/>
      <c r="GB344" s="3"/>
      <c r="GC344" s="3"/>
      <c r="GD344" s="3"/>
      <c r="GE344" s="3"/>
      <c r="GF344" s="3"/>
      <c r="GG344" s="3"/>
      <c r="GH344" s="3"/>
      <c r="GI344" s="3"/>
      <c r="GJ344" s="3"/>
      <c r="GK344" s="3"/>
      <c r="GL344" s="3"/>
    </row>
    <row r="345" spans="1:194" s="7" customFormat="1" x14ac:dyDescent="0.3">
      <c r="A345" s="10" t="s">
        <v>96</v>
      </c>
      <c r="B345" s="9" t="s">
        <v>30</v>
      </c>
      <c r="C345" s="9" t="s">
        <v>2</v>
      </c>
      <c r="D345" s="14" t="s">
        <v>20</v>
      </c>
      <c r="E345" s="9" t="s">
        <v>205</v>
      </c>
      <c r="F345" s="9" t="s">
        <v>205</v>
      </c>
      <c r="G345" s="10"/>
      <c r="H345" s="10" t="s">
        <v>241</v>
      </c>
      <c r="I345" s="10" t="s">
        <v>446</v>
      </c>
      <c r="J345" s="24"/>
      <c r="K345" s="28"/>
      <c r="L345" s="28"/>
      <c r="M345" s="24">
        <v>134.47</v>
      </c>
      <c r="N345" s="28"/>
      <c r="O345" s="28"/>
      <c r="P345" s="24"/>
      <c r="Q345" s="28"/>
      <c r="R345" s="28"/>
      <c r="S345" s="24"/>
      <c r="T345" s="28"/>
      <c r="U345" s="28"/>
      <c r="V345" s="9" t="s">
        <v>207</v>
      </c>
      <c r="W345" s="9" t="s">
        <v>213</v>
      </c>
      <c r="X345" s="10"/>
      <c r="Y345" s="10" t="s">
        <v>447</v>
      </c>
    </row>
    <row r="346" spans="1:194" x14ac:dyDescent="0.3">
      <c r="A346" s="10" t="s">
        <v>96</v>
      </c>
      <c r="B346" s="9" t="s">
        <v>30</v>
      </c>
      <c r="C346" s="9" t="s">
        <v>2</v>
      </c>
      <c r="D346" s="18" t="s">
        <v>14</v>
      </c>
      <c r="E346" s="9" t="s">
        <v>209</v>
      </c>
      <c r="F346" s="9" t="s">
        <v>12</v>
      </c>
      <c r="G346" s="10"/>
      <c r="H346" s="10" t="s">
        <v>271</v>
      </c>
      <c r="I346" s="10" t="s">
        <v>443</v>
      </c>
      <c r="J346" s="24">
        <v>31.64</v>
      </c>
      <c r="K346" s="28">
        <v>0.26300000000000001</v>
      </c>
      <c r="L346" s="28"/>
      <c r="M346" s="24"/>
      <c r="N346" s="28"/>
      <c r="O346" s="28"/>
      <c r="P346" s="24"/>
      <c r="Q346" s="28"/>
      <c r="R346" s="28"/>
      <c r="S346" s="24"/>
      <c r="T346" s="28"/>
      <c r="U346" s="28"/>
      <c r="V346" s="9" t="s">
        <v>211</v>
      </c>
      <c r="W346" s="9" t="s">
        <v>208</v>
      </c>
      <c r="X346" s="10"/>
      <c r="Y346" s="10" t="s">
        <v>262</v>
      </c>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c r="BW346" s="7"/>
      <c r="BX346" s="7"/>
      <c r="BY346" s="7"/>
      <c r="BZ346" s="7"/>
      <c r="CA346" s="7"/>
      <c r="CB346" s="7"/>
      <c r="CC346" s="7"/>
      <c r="CD346" s="7"/>
      <c r="CE346" s="7"/>
      <c r="CF346" s="7"/>
      <c r="CG346" s="7"/>
      <c r="CH346" s="7"/>
      <c r="CI346" s="7"/>
      <c r="CJ346" s="7"/>
      <c r="CK346" s="7"/>
      <c r="CL346" s="7"/>
      <c r="CM346" s="7"/>
      <c r="CN346" s="7"/>
      <c r="CO346" s="7"/>
      <c r="CP346" s="7"/>
      <c r="CQ346" s="7"/>
      <c r="CR346" s="7"/>
      <c r="CS346" s="7"/>
      <c r="CT346" s="7"/>
      <c r="CU346" s="7"/>
      <c r="CV346" s="7"/>
      <c r="CW346" s="7"/>
      <c r="CX346" s="7"/>
      <c r="CY346" s="7"/>
      <c r="CZ346" s="7"/>
      <c r="DA346" s="7"/>
      <c r="DB346" s="7"/>
      <c r="DC346" s="7"/>
      <c r="DD346" s="7"/>
      <c r="DE346" s="7"/>
      <c r="DF346" s="7"/>
      <c r="DG346" s="7"/>
      <c r="DH346" s="7"/>
      <c r="DI346" s="7"/>
      <c r="DJ346" s="7"/>
      <c r="DK346" s="7"/>
      <c r="DL346" s="7"/>
      <c r="DM346" s="7"/>
      <c r="DN346" s="7"/>
      <c r="DO346" s="7"/>
      <c r="DP346" s="7"/>
      <c r="DQ346" s="7"/>
      <c r="DR346" s="7"/>
      <c r="DS346" s="7"/>
      <c r="DT346" s="7"/>
      <c r="DU346" s="7"/>
      <c r="DV346" s="7"/>
      <c r="DW346" s="7"/>
      <c r="DX346" s="7"/>
      <c r="DY346" s="7"/>
      <c r="DZ346" s="7"/>
      <c r="EA346" s="7"/>
      <c r="EB346" s="7"/>
      <c r="EC346" s="7"/>
      <c r="ED346" s="7"/>
      <c r="EE346" s="7"/>
      <c r="EF346" s="7"/>
      <c r="EG346" s="7"/>
      <c r="EH346" s="7"/>
      <c r="EI346" s="7"/>
      <c r="EJ346" s="7"/>
      <c r="EK346" s="7"/>
      <c r="EL346" s="7"/>
      <c r="EM346" s="7"/>
      <c r="EN346" s="7"/>
      <c r="EO346" s="7"/>
      <c r="EP346" s="7"/>
      <c r="EQ346" s="7"/>
      <c r="ER346" s="7"/>
      <c r="ES346" s="7"/>
      <c r="ET346" s="7"/>
      <c r="EU346" s="7"/>
      <c r="EV346" s="7"/>
      <c r="EW346" s="7"/>
      <c r="EX346" s="7"/>
      <c r="EY346" s="7"/>
      <c r="EZ346" s="7"/>
      <c r="FA346" s="7"/>
      <c r="FB346" s="7"/>
      <c r="FC346" s="7"/>
      <c r="FD346" s="7"/>
      <c r="FE346" s="7"/>
      <c r="FF346" s="7"/>
      <c r="FG346" s="7"/>
      <c r="FH346" s="7"/>
      <c r="FI346" s="7"/>
      <c r="FJ346" s="7"/>
      <c r="FK346" s="7"/>
      <c r="FL346" s="7"/>
      <c r="FM346" s="7"/>
      <c r="FN346" s="7"/>
      <c r="FO346" s="7"/>
      <c r="FP346" s="7"/>
      <c r="FQ346" s="7"/>
      <c r="FR346" s="7"/>
      <c r="FS346" s="7"/>
      <c r="FT346" s="7"/>
      <c r="FU346" s="8"/>
      <c r="FV346" s="3"/>
      <c r="FW346" s="3"/>
      <c r="FX346" s="3"/>
      <c r="FY346" s="3"/>
      <c r="FZ346" s="3"/>
      <c r="GA346" s="3"/>
      <c r="GB346" s="3"/>
      <c r="GC346" s="3"/>
      <c r="GD346" s="3"/>
      <c r="GE346" s="3"/>
      <c r="GF346" s="3"/>
      <c r="GG346" s="3"/>
      <c r="GH346" s="3"/>
      <c r="GI346" s="3"/>
      <c r="GJ346" s="3"/>
      <c r="GK346" s="3"/>
      <c r="GL346" s="3"/>
    </row>
    <row r="347" spans="1:194" s="7" customFormat="1" x14ac:dyDescent="0.3">
      <c r="A347" s="10" t="s">
        <v>96</v>
      </c>
      <c r="B347" s="9" t="s">
        <v>30</v>
      </c>
      <c r="C347" s="9" t="s">
        <v>2</v>
      </c>
      <c r="D347" s="18" t="s">
        <v>14</v>
      </c>
      <c r="E347" s="9" t="s">
        <v>209</v>
      </c>
      <c r="F347" s="9" t="s">
        <v>12</v>
      </c>
      <c r="G347" s="10"/>
      <c r="H347" s="10" t="s">
        <v>238</v>
      </c>
      <c r="I347" s="10" t="s">
        <v>444</v>
      </c>
      <c r="J347" s="24">
        <v>164.53</v>
      </c>
      <c r="K347" s="28">
        <v>1.36</v>
      </c>
      <c r="L347" s="28"/>
      <c r="M347" s="24"/>
      <c r="N347" s="28"/>
      <c r="O347" s="28"/>
      <c r="P347" s="24"/>
      <c r="Q347" s="28"/>
      <c r="R347" s="28"/>
      <c r="S347" s="24">
        <v>246.79</v>
      </c>
      <c r="T347" s="28">
        <v>3.41</v>
      </c>
      <c r="U347" s="28"/>
      <c r="V347" s="9" t="s">
        <v>207</v>
      </c>
      <c r="W347" s="9" t="s">
        <v>208</v>
      </c>
      <c r="X347" s="10"/>
      <c r="Y347" s="10" t="s">
        <v>262</v>
      </c>
    </row>
    <row r="348" spans="1:194" s="7" customFormat="1" x14ac:dyDescent="0.3">
      <c r="A348" s="10" t="s">
        <v>96</v>
      </c>
      <c r="B348" s="9" t="s">
        <v>30</v>
      </c>
      <c r="C348" s="9" t="s">
        <v>2</v>
      </c>
      <c r="D348" s="14" t="s">
        <v>11</v>
      </c>
      <c r="E348" s="9" t="s">
        <v>26</v>
      </c>
      <c r="F348" s="9" t="s">
        <v>26</v>
      </c>
      <c r="G348" s="10"/>
      <c r="H348" s="10" t="s">
        <v>180</v>
      </c>
      <c r="I348" s="10" t="s">
        <v>445</v>
      </c>
      <c r="J348" s="24">
        <v>85</v>
      </c>
      <c r="K348" s="28"/>
      <c r="L348" s="28"/>
      <c r="M348" s="24"/>
      <c r="N348" s="28"/>
      <c r="O348" s="28"/>
      <c r="P348" s="24">
        <v>85</v>
      </c>
      <c r="Q348" s="28"/>
      <c r="R348" s="28"/>
      <c r="S348" s="24"/>
      <c r="T348" s="28"/>
      <c r="U348" s="28"/>
      <c r="V348" s="9" t="s">
        <v>207</v>
      </c>
      <c r="W348" s="9" t="s">
        <v>213</v>
      </c>
      <c r="X348" s="10"/>
      <c r="Y348" s="10" t="s">
        <v>264</v>
      </c>
    </row>
    <row r="349" spans="1:194" x14ac:dyDescent="0.3">
      <c r="A349" s="10" t="s">
        <v>175</v>
      </c>
      <c r="B349" s="9" t="s">
        <v>30</v>
      </c>
      <c r="C349" s="9" t="s">
        <v>2</v>
      </c>
      <c r="D349" s="14" t="s">
        <v>20</v>
      </c>
      <c r="E349" s="9" t="s">
        <v>205</v>
      </c>
      <c r="F349" s="9" t="s">
        <v>205</v>
      </c>
      <c r="G349" s="10"/>
      <c r="H349" s="10" t="s">
        <v>241</v>
      </c>
      <c r="I349" s="10" t="s">
        <v>449</v>
      </c>
      <c r="J349" s="24">
        <v>113</v>
      </c>
      <c r="K349" s="28"/>
      <c r="L349" s="28"/>
      <c r="M349" s="24"/>
      <c r="N349" s="28"/>
      <c r="O349" s="28"/>
      <c r="P349" s="24"/>
      <c r="Q349" s="28"/>
      <c r="R349" s="28"/>
      <c r="S349" s="24"/>
      <c r="T349" s="28"/>
      <c r="U349" s="28"/>
      <c r="V349" s="9" t="s">
        <v>207</v>
      </c>
      <c r="W349" s="9" t="s">
        <v>213</v>
      </c>
      <c r="X349" s="10"/>
      <c r="Y349" s="10" t="s">
        <v>274</v>
      </c>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c r="BW349" s="7"/>
      <c r="BX349" s="7"/>
      <c r="BY349" s="7"/>
      <c r="BZ349" s="7"/>
      <c r="CA349" s="7"/>
      <c r="CB349" s="7"/>
      <c r="CC349" s="7"/>
      <c r="CD349" s="7"/>
      <c r="CE349" s="7"/>
      <c r="CF349" s="7"/>
      <c r="CG349" s="7"/>
      <c r="CH349" s="7"/>
      <c r="CI349" s="7"/>
      <c r="CJ349" s="7"/>
      <c r="CK349" s="7"/>
      <c r="CL349" s="7"/>
      <c r="CM349" s="7"/>
      <c r="CN349" s="7"/>
      <c r="CO349" s="7"/>
      <c r="CP349" s="7"/>
      <c r="CQ349" s="7"/>
      <c r="CR349" s="7"/>
      <c r="CS349" s="7"/>
      <c r="CT349" s="7"/>
      <c r="CU349" s="7"/>
      <c r="CV349" s="7"/>
      <c r="CW349" s="7"/>
      <c r="CX349" s="7"/>
      <c r="CY349" s="7"/>
      <c r="CZ349" s="7"/>
      <c r="DA349" s="7"/>
      <c r="DB349" s="7"/>
      <c r="DC349" s="7"/>
      <c r="DD349" s="7"/>
      <c r="DE349" s="7"/>
      <c r="DF349" s="7"/>
      <c r="DG349" s="7"/>
      <c r="DH349" s="7"/>
      <c r="DI349" s="7"/>
      <c r="DJ349" s="7"/>
      <c r="DK349" s="7"/>
      <c r="DL349" s="7"/>
      <c r="DM349" s="7"/>
      <c r="DN349" s="7"/>
      <c r="DO349" s="7"/>
      <c r="DP349" s="7"/>
      <c r="DQ349" s="7"/>
      <c r="DR349" s="7"/>
      <c r="DS349" s="7"/>
      <c r="DT349" s="7"/>
      <c r="DU349" s="7"/>
      <c r="DV349" s="7"/>
      <c r="DW349" s="7"/>
      <c r="DX349" s="7"/>
      <c r="DY349" s="7"/>
      <c r="DZ349" s="7"/>
      <c r="EA349" s="7"/>
      <c r="EB349" s="7"/>
      <c r="EC349" s="7"/>
      <c r="ED349" s="7"/>
      <c r="EE349" s="7"/>
      <c r="EF349" s="7"/>
      <c r="EG349" s="7"/>
      <c r="EH349" s="7"/>
      <c r="EI349" s="7"/>
      <c r="EJ349" s="7"/>
      <c r="EK349" s="7"/>
      <c r="EL349" s="7"/>
      <c r="EM349" s="7"/>
      <c r="EN349" s="7"/>
      <c r="EO349" s="7"/>
      <c r="EP349" s="7"/>
      <c r="EQ349" s="7"/>
      <c r="ER349" s="7"/>
      <c r="ES349" s="7"/>
      <c r="ET349" s="7"/>
      <c r="EU349" s="7"/>
      <c r="EV349" s="7"/>
      <c r="EW349" s="7"/>
      <c r="EX349" s="7"/>
      <c r="EY349" s="7"/>
      <c r="EZ349" s="7"/>
      <c r="FA349" s="7"/>
      <c r="FB349" s="7"/>
      <c r="FC349" s="7"/>
      <c r="FD349" s="7"/>
      <c r="FE349" s="7"/>
      <c r="FF349" s="7"/>
      <c r="FG349" s="7"/>
      <c r="FH349" s="7"/>
      <c r="FI349" s="7"/>
      <c r="FJ349" s="7"/>
      <c r="FK349" s="7"/>
      <c r="FL349" s="7"/>
      <c r="FM349" s="7"/>
      <c r="FN349" s="7"/>
      <c r="FO349" s="7"/>
      <c r="FP349" s="7"/>
      <c r="FQ349" s="7"/>
      <c r="FR349" s="7"/>
      <c r="FS349" s="7"/>
      <c r="FT349" s="7"/>
      <c r="FU349" s="8"/>
      <c r="FV349" s="3"/>
      <c r="FW349" s="3"/>
      <c r="FX349" s="3"/>
      <c r="FY349" s="3"/>
      <c r="FZ349" s="3"/>
      <c r="GA349" s="3"/>
      <c r="GB349" s="3"/>
      <c r="GC349" s="3"/>
      <c r="GD349" s="3"/>
      <c r="GE349" s="3"/>
      <c r="GF349" s="3"/>
      <c r="GG349" s="3"/>
      <c r="GH349" s="3"/>
      <c r="GI349" s="3"/>
      <c r="GJ349" s="3"/>
      <c r="GK349" s="3"/>
      <c r="GL349" s="3"/>
    </row>
    <row r="350" spans="1:194" s="7" customFormat="1" x14ac:dyDescent="0.3">
      <c r="A350" s="10" t="s">
        <v>175</v>
      </c>
      <c r="B350" s="9" t="s">
        <v>30</v>
      </c>
      <c r="C350" s="9" t="s">
        <v>2</v>
      </c>
      <c r="D350" s="18" t="s">
        <v>14</v>
      </c>
      <c r="E350" s="9" t="s">
        <v>209</v>
      </c>
      <c r="F350" s="9" t="s">
        <v>12</v>
      </c>
      <c r="G350" s="10"/>
      <c r="H350" s="10" t="s">
        <v>238</v>
      </c>
      <c r="I350" s="10" t="s">
        <v>448</v>
      </c>
      <c r="J350" s="24"/>
      <c r="K350" s="28"/>
      <c r="L350" s="28"/>
      <c r="M350" s="24"/>
      <c r="N350" s="28"/>
      <c r="O350" s="28"/>
      <c r="P350" s="24"/>
      <c r="Q350" s="28"/>
      <c r="R350" s="28"/>
      <c r="S350" s="24">
        <v>123.453</v>
      </c>
      <c r="T350" s="28">
        <v>8.4833265194875981E-2</v>
      </c>
      <c r="U350" s="28"/>
      <c r="V350" s="9" t="s">
        <v>211</v>
      </c>
      <c r="W350" s="9" t="s">
        <v>208</v>
      </c>
      <c r="X350" s="10"/>
      <c r="Y350" s="10" t="s">
        <v>240</v>
      </c>
    </row>
    <row r="351" spans="1:194" s="7" customFormat="1" x14ac:dyDescent="0.3">
      <c r="A351" s="10" t="s">
        <v>175</v>
      </c>
      <c r="B351" s="9" t="s">
        <v>30</v>
      </c>
      <c r="C351" s="9" t="s">
        <v>2</v>
      </c>
      <c r="D351" s="14" t="s">
        <v>11</v>
      </c>
      <c r="E351" s="9" t="s">
        <v>26</v>
      </c>
      <c r="F351" s="9" t="s">
        <v>26</v>
      </c>
      <c r="G351" s="10"/>
      <c r="H351" s="10" t="s">
        <v>180</v>
      </c>
      <c r="I351" s="10" t="s">
        <v>450</v>
      </c>
      <c r="J351" s="24">
        <v>85</v>
      </c>
      <c r="K351" s="28"/>
      <c r="L351" s="28"/>
      <c r="M351" s="24"/>
      <c r="N351" s="28"/>
      <c r="O351" s="28"/>
      <c r="P351" s="24">
        <v>85</v>
      </c>
      <c r="Q351" s="28"/>
      <c r="R351" s="28"/>
      <c r="S351" s="24"/>
      <c r="T351" s="28"/>
      <c r="U351" s="28"/>
      <c r="V351" s="9" t="s">
        <v>207</v>
      </c>
      <c r="W351" s="9" t="s">
        <v>213</v>
      </c>
      <c r="X351" s="10"/>
      <c r="Y351" s="10" t="s">
        <v>672</v>
      </c>
    </row>
    <row r="352" spans="1:194" s="7" customFormat="1" x14ac:dyDescent="0.3">
      <c r="A352" s="10" t="s">
        <v>149</v>
      </c>
      <c r="B352" s="9" t="s">
        <v>30</v>
      </c>
      <c r="C352" s="9" t="s">
        <v>29</v>
      </c>
      <c r="D352" s="14" t="s">
        <v>20</v>
      </c>
      <c r="E352" s="9" t="s">
        <v>205</v>
      </c>
      <c r="F352" s="9" t="s">
        <v>205</v>
      </c>
      <c r="G352" s="10"/>
      <c r="H352" s="10" t="s">
        <v>241</v>
      </c>
      <c r="I352" s="10" t="s">
        <v>455</v>
      </c>
      <c r="J352" s="24"/>
      <c r="K352" s="28"/>
      <c r="L352" s="28"/>
      <c r="M352" s="24">
        <v>150.29</v>
      </c>
      <c r="N352" s="28"/>
      <c r="O352" s="28"/>
      <c r="P352" s="24"/>
      <c r="Q352" s="28"/>
      <c r="R352" s="28"/>
      <c r="S352" s="24"/>
      <c r="T352" s="28"/>
      <c r="U352" s="28"/>
      <c r="V352" s="9" t="s">
        <v>207</v>
      </c>
      <c r="W352" s="9" t="s">
        <v>213</v>
      </c>
      <c r="X352" s="10"/>
      <c r="Y352" s="10" t="s">
        <v>679</v>
      </c>
    </row>
    <row r="353" spans="1:194" s="7" customFormat="1" x14ac:dyDescent="0.3">
      <c r="A353" s="10" t="s">
        <v>149</v>
      </c>
      <c r="B353" s="9" t="s">
        <v>30</v>
      </c>
      <c r="C353" s="9" t="s">
        <v>29</v>
      </c>
      <c r="D353" s="18" t="s">
        <v>14</v>
      </c>
      <c r="E353" s="9" t="s">
        <v>209</v>
      </c>
      <c r="F353" s="9" t="s">
        <v>209</v>
      </c>
      <c r="G353" s="10"/>
      <c r="H353" s="10" t="s">
        <v>271</v>
      </c>
      <c r="I353" s="10" t="s">
        <v>451</v>
      </c>
      <c r="J353" s="24">
        <v>75.427999999999997</v>
      </c>
      <c r="K353" s="28">
        <v>0.51</v>
      </c>
      <c r="L353" s="28"/>
      <c r="M353" s="24"/>
      <c r="N353" s="28"/>
      <c r="O353" s="28"/>
      <c r="P353" s="24"/>
      <c r="Q353" s="28"/>
      <c r="R353" s="28"/>
      <c r="S353" s="24">
        <v>96.897999999999996</v>
      </c>
      <c r="T353" s="28">
        <v>0.63</v>
      </c>
      <c r="U353" s="28"/>
      <c r="V353" s="9" t="s">
        <v>211</v>
      </c>
      <c r="W353" s="9" t="s">
        <v>208</v>
      </c>
      <c r="X353" s="10"/>
      <c r="Y353" s="10" t="s">
        <v>684</v>
      </c>
    </row>
    <row r="354" spans="1:194" s="7" customFormat="1" x14ac:dyDescent="0.3">
      <c r="A354" s="10" t="s">
        <v>149</v>
      </c>
      <c r="B354" s="9" t="s">
        <v>30</v>
      </c>
      <c r="C354" s="9" t="s">
        <v>29</v>
      </c>
      <c r="D354" s="14" t="s">
        <v>20</v>
      </c>
      <c r="E354" s="9" t="s">
        <v>209</v>
      </c>
      <c r="F354" s="9" t="s">
        <v>209</v>
      </c>
      <c r="G354" s="10"/>
      <c r="H354" s="10" t="s">
        <v>310</v>
      </c>
      <c r="I354" s="10" t="s">
        <v>452</v>
      </c>
      <c r="J354" s="24"/>
      <c r="K354" s="28"/>
      <c r="L354" s="28"/>
      <c r="M354" s="24"/>
      <c r="N354" s="28"/>
      <c r="O354" s="28"/>
      <c r="P354" s="24">
        <v>33.9</v>
      </c>
      <c r="Q354" s="28"/>
      <c r="R354" s="28"/>
      <c r="S354" s="24"/>
      <c r="T354" s="28"/>
      <c r="U354" s="28"/>
      <c r="V354" s="9" t="s">
        <v>207</v>
      </c>
      <c r="W354" s="9" t="s">
        <v>213</v>
      </c>
      <c r="X354" s="10"/>
      <c r="Y354" s="10" t="s">
        <v>453</v>
      </c>
    </row>
    <row r="355" spans="1:194" s="7" customFormat="1" x14ac:dyDescent="0.3">
      <c r="A355" s="10" t="s">
        <v>149</v>
      </c>
      <c r="B355" s="9" t="s">
        <v>30</v>
      </c>
      <c r="C355" s="9" t="s">
        <v>29</v>
      </c>
      <c r="D355" s="14" t="s">
        <v>11</v>
      </c>
      <c r="E355" s="9" t="s">
        <v>26</v>
      </c>
      <c r="F355" s="9" t="s">
        <v>26</v>
      </c>
      <c r="G355" s="10"/>
      <c r="H355" s="10" t="s">
        <v>180</v>
      </c>
      <c r="I355" s="10" t="s">
        <v>454</v>
      </c>
      <c r="J355" s="24">
        <v>85</v>
      </c>
      <c r="K355" s="28"/>
      <c r="L355" s="28"/>
      <c r="M355" s="24"/>
      <c r="N355" s="28"/>
      <c r="O355" s="28"/>
      <c r="P355" s="24">
        <v>85</v>
      </c>
      <c r="Q355" s="28"/>
      <c r="R355" s="28"/>
      <c r="S355" s="24"/>
      <c r="T355" s="28"/>
      <c r="U355" s="28"/>
      <c r="V355" s="9" t="s">
        <v>207</v>
      </c>
      <c r="W355" s="9" t="s">
        <v>213</v>
      </c>
      <c r="X355" s="10"/>
      <c r="Y355" s="10" t="s">
        <v>267</v>
      </c>
    </row>
    <row r="356" spans="1:194" s="7" customFormat="1" x14ac:dyDescent="0.3">
      <c r="A356" s="10" t="s">
        <v>149</v>
      </c>
      <c r="B356" s="9" t="s">
        <v>31</v>
      </c>
      <c r="C356" s="9" t="s">
        <v>29</v>
      </c>
      <c r="D356" s="14" t="s">
        <v>20</v>
      </c>
      <c r="E356" s="9" t="s">
        <v>205</v>
      </c>
      <c r="F356" s="9" t="s">
        <v>205</v>
      </c>
      <c r="G356" s="10"/>
      <c r="H356" s="10" t="s">
        <v>26</v>
      </c>
      <c r="I356" s="10" t="s">
        <v>587</v>
      </c>
      <c r="J356" s="24">
        <v>0</v>
      </c>
      <c r="K356" s="28">
        <v>0</v>
      </c>
      <c r="L356" s="28"/>
      <c r="M356" s="24">
        <v>54.57</v>
      </c>
      <c r="N356" s="28">
        <v>0</v>
      </c>
      <c r="O356" s="28"/>
      <c r="P356" s="24">
        <v>0</v>
      </c>
      <c r="Q356" s="28">
        <v>0</v>
      </c>
      <c r="R356" s="28"/>
      <c r="S356" s="24">
        <v>0</v>
      </c>
      <c r="T356" s="28">
        <v>0</v>
      </c>
      <c r="U356" s="28"/>
      <c r="V356" s="9" t="s">
        <v>207</v>
      </c>
      <c r="W356" s="9" t="s">
        <v>213</v>
      </c>
      <c r="X356" s="10"/>
      <c r="Y356" s="10" t="s">
        <v>243</v>
      </c>
    </row>
    <row r="357" spans="1:194" s="7" customFormat="1" x14ac:dyDescent="0.3">
      <c r="A357" s="10" t="s">
        <v>149</v>
      </c>
      <c r="B357" s="9" t="s">
        <v>31</v>
      </c>
      <c r="C357" s="9" t="s">
        <v>29</v>
      </c>
      <c r="D357" s="18" t="s">
        <v>14</v>
      </c>
      <c r="E357" s="9" t="s">
        <v>209</v>
      </c>
      <c r="F357" s="9" t="s">
        <v>12</v>
      </c>
      <c r="G357" s="10"/>
      <c r="H357" s="10" t="s">
        <v>13</v>
      </c>
      <c r="I357" s="10" t="s">
        <v>622</v>
      </c>
      <c r="J357" s="24">
        <v>214</v>
      </c>
      <c r="K357" s="28">
        <v>1.47</v>
      </c>
      <c r="L357" s="28"/>
      <c r="M357" s="24">
        <v>0</v>
      </c>
      <c r="N357" s="28">
        <v>0</v>
      </c>
      <c r="O357" s="28"/>
      <c r="P357" s="24">
        <v>0</v>
      </c>
      <c r="Q357" s="28">
        <v>0</v>
      </c>
      <c r="R357" s="28"/>
      <c r="S357" s="24">
        <v>0</v>
      </c>
      <c r="T357" s="28">
        <v>0</v>
      </c>
      <c r="U357" s="28"/>
      <c r="V357" s="9" t="s">
        <v>211</v>
      </c>
      <c r="W357" s="9" t="s">
        <v>208</v>
      </c>
      <c r="X357" s="10"/>
      <c r="Y357" s="10" t="s">
        <v>700</v>
      </c>
    </row>
    <row r="358" spans="1:194" s="7" customFormat="1" x14ac:dyDescent="0.3">
      <c r="A358" s="1" t="s">
        <v>97</v>
      </c>
      <c r="B358" s="14" t="s">
        <v>28</v>
      </c>
      <c r="C358" s="9" t="s">
        <v>2</v>
      </c>
      <c r="D358" s="18" t="s">
        <v>14</v>
      </c>
      <c r="E358" s="18" t="s">
        <v>209</v>
      </c>
      <c r="F358" s="18" t="s">
        <v>209</v>
      </c>
      <c r="G358" s="1"/>
      <c r="H358" s="1" t="s">
        <v>656</v>
      </c>
      <c r="I358" s="1"/>
      <c r="J358" s="23"/>
      <c r="K358" s="27"/>
      <c r="L358" s="29"/>
      <c r="M358" s="19">
        <v>30</v>
      </c>
      <c r="N358" s="22"/>
      <c r="O358" s="29"/>
      <c r="P358" s="19"/>
      <c r="Q358" s="29"/>
      <c r="R358" s="29"/>
      <c r="S358" s="19"/>
      <c r="T358" s="22"/>
      <c r="U358" s="38"/>
      <c r="V358" s="25" t="s">
        <v>207</v>
      </c>
      <c r="W358" s="25" t="s">
        <v>213</v>
      </c>
      <c r="X358" s="23"/>
      <c r="Y358" s="17" t="s">
        <v>654</v>
      </c>
      <c r="Z358" s="1"/>
    </row>
    <row r="359" spans="1:194" s="7" customFormat="1" ht="9.6" customHeight="1" x14ac:dyDescent="0.3">
      <c r="A359" s="1" t="s">
        <v>97</v>
      </c>
      <c r="B359" s="14" t="s">
        <v>28</v>
      </c>
      <c r="C359" s="9" t="s">
        <v>2</v>
      </c>
      <c r="D359" s="18" t="s">
        <v>14</v>
      </c>
      <c r="E359" s="9" t="s">
        <v>205</v>
      </c>
      <c r="F359" s="9" t="s">
        <v>205</v>
      </c>
      <c r="G359" s="1"/>
      <c r="H359" s="1" t="s">
        <v>655</v>
      </c>
      <c r="I359" s="1"/>
      <c r="J359" s="23"/>
      <c r="K359" s="27"/>
      <c r="L359" s="29"/>
      <c r="M359" s="19"/>
      <c r="N359" s="22"/>
      <c r="O359" s="29"/>
      <c r="P359" s="19">
        <v>100</v>
      </c>
      <c r="Q359" s="29"/>
      <c r="R359" s="29"/>
      <c r="S359" s="19"/>
      <c r="T359" s="22"/>
      <c r="U359" s="38"/>
      <c r="V359" s="25" t="s">
        <v>207</v>
      </c>
      <c r="W359" s="25" t="s">
        <v>208</v>
      </c>
      <c r="X359" s="23"/>
      <c r="Y359" s="17" t="s">
        <v>654</v>
      </c>
      <c r="Z359" s="1"/>
    </row>
    <row r="360" spans="1:194" s="7" customFormat="1" x14ac:dyDescent="0.3">
      <c r="A360" s="1" t="s">
        <v>97</v>
      </c>
      <c r="B360" s="14" t="s">
        <v>28</v>
      </c>
      <c r="C360" s="9" t="s">
        <v>2</v>
      </c>
      <c r="D360" s="18" t="s">
        <v>14</v>
      </c>
      <c r="E360" s="18" t="s">
        <v>209</v>
      </c>
      <c r="F360" s="18" t="s">
        <v>209</v>
      </c>
      <c r="G360" s="1"/>
      <c r="H360" s="1" t="s">
        <v>160</v>
      </c>
      <c r="I360" s="1"/>
      <c r="J360" s="23"/>
      <c r="K360" s="27"/>
      <c r="L360" s="29"/>
      <c r="M360" s="19">
        <v>75.641999999999996</v>
      </c>
      <c r="N360" s="22">
        <v>0.54</v>
      </c>
      <c r="O360" s="29"/>
      <c r="P360" s="17"/>
      <c r="Q360" s="29"/>
      <c r="R360" s="29"/>
      <c r="S360" s="19">
        <v>112.063</v>
      </c>
      <c r="T360" s="22">
        <v>0.8</v>
      </c>
      <c r="U360" s="38"/>
      <c r="V360" s="25" t="s">
        <v>211</v>
      </c>
      <c r="W360" s="25" t="s">
        <v>208</v>
      </c>
      <c r="X360" s="23"/>
      <c r="Y360" s="17" t="s">
        <v>654</v>
      </c>
      <c r="Z360" s="1"/>
    </row>
    <row r="361" spans="1:194" s="7" customFormat="1" x14ac:dyDescent="0.3">
      <c r="A361" s="1" t="s">
        <v>97</v>
      </c>
      <c r="B361" s="9" t="s">
        <v>30</v>
      </c>
      <c r="C361" s="9" t="s">
        <v>2</v>
      </c>
      <c r="D361" s="14" t="s">
        <v>11</v>
      </c>
      <c r="E361" s="9" t="s">
        <v>26</v>
      </c>
      <c r="F361" s="9" t="s">
        <v>26</v>
      </c>
      <c r="G361" s="10"/>
      <c r="H361" s="10" t="s">
        <v>180</v>
      </c>
      <c r="I361" s="10" t="s">
        <v>456</v>
      </c>
      <c r="J361" s="24"/>
      <c r="K361" s="28"/>
      <c r="L361" s="28"/>
      <c r="M361" s="24">
        <v>85</v>
      </c>
      <c r="N361" s="28"/>
      <c r="O361" s="28"/>
      <c r="P361" s="24"/>
      <c r="Q361" s="28"/>
      <c r="R361" s="28"/>
      <c r="S361" s="24"/>
      <c r="T361" s="28"/>
      <c r="U361" s="28"/>
      <c r="V361" s="9" t="s">
        <v>207</v>
      </c>
      <c r="W361" s="9" t="s">
        <v>213</v>
      </c>
      <c r="X361" s="10"/>
      <c r="Y361" s="10" t="s">
        <v>245</v>
      </c>
    </row>
    <row r="362" spans="1:194" s="7" customFormat="1" x14ac:dyDescent="0.3">
      <c r="A362" s="10" t="s">
        <v>98</v>
      </c>
      <c r="B362" s="9" t="s">
        <v>35</v>
      </c>
      <c r="C362" s="9" t="s">
        <v>29</v>
      </c>
      <c r="D362" s="9" t="s">
        <v>17</v>
      </c>
      <c r="E362" s="9" t="s">
        <v>205</v>
      </c>
      <c r="F362" s="9" t="s">
        <v>205</v>
      </c>
      <c r="G362" s="10" t="s">
        <v>150</v>
      </c>
      <c r="H362" s="10" t="s">
        <v>206</v>
      </c>
      <c r="I362" s="10"/>
      <c r="J362" s="24">
        <v>0</v>
      </c>
      <c r="K362" s="28">
        <v>0</v>
      </c>
      <c r="L362" s="28"/>
      <c r="M362" s="24">
        <v>2000</v>
      </c>
      <c r="N362" s="28">
        <v>0</v>
      </c>
      <c r="O362" s="28"/>
      <c r="P362" s="24">
        <v>0</v>
      </c>
      <c r="Q362" s="28">
        <v>0</v>
      </c>
      <c r="R362" s="28"/>
      <c r="S362" s="24">
        <v>3000</v>
      </c>
      <c r="T362" s="28">
        <v>0</v>
      </c>
      <c r="U362" s="28"/>
      <c r="V362" s="9" t="s">
        <v>207</v>
      </c>
      <c r="W362" s="9" t="s">
        <v>208</v>
      </c>
      <c r="X362" s="10" t="s">
        <v>150</v>
      </c>
      <c r="Y362" s="10"/>
    </row>
    <row r="363" spans="1:194" s="7" customFormat="1" x14ac:dyDescent="0.3">
      <c r="A363" s="10" t="s">
        <v>98</v>
      </c>
      <c r="B363" s="9" t="s">
        <v>35</v>
      </c>
      <c r="C363" s="9" t="s">
        <v>29</v>
      </c>
      <c r="D363" s="9" t="s">
        <v>17</v>
      </c>
      <c r="E363" s="9" t="s">
        <v>209</v>
      </c>
      <c r="F363" s="9" t="s">
        <v>12</v>
      </c>
      <c r="G363" s="10" t="s">
        <v>150</v>
      </c>
      <c r="H363" s="10" t="s">
        <v>219</v>
      </c>
      <c r="I363" s="10"/>
      <c r="J363" s="24">
        <v>0</v>
      </c>
      <c r="K363" s="28">
        <v>0</v>
      </c>
      <c r="L363" s="28"/>
      <c r="M363" s="24">
        <v>1000</v>
      </c>
      <c r="N363" s="28">
        <v>24.75</v>
      </c>
      <c r="O363" s="28"/>
      <c r="P363" s="24">
        <v>0</v>
      </c>
      <c r="Q363" s="28">
        <v>0</v>
      </c>
      <c r="R363" s="28"/>
      <c r="S363" s="24">
        <v>2000</v>
      </c>
      <c r="T363" s="28">
        <v>49.6</v>
      </c>
      <c r="U363" s="28"/>
      <c r="V363" s="9" t="s">
        <v>207</v>
      </c>
      <c r="W363" s="9" t="s">
        <v>208</v>
      </c>
      <c r="X363" s="10" t="s">
        <v>150</v>
      </c>
      <c r="Y363" s="10"/>
    </row>
    <row r="364" spans="1:194" s="7" customFormat="1" x14ac:dyDescent="0.3">
      <c r="A364" s="10" t="s">
        <v>98</v>
      </c>
      <c r="B364" s="9" t="s">
        <v>30</v>
      </c>
      <c r="C364" s="9" t="s">
        <v>29</v>
      </c>
      <c r="D364" s="18" t="s">
        <v>14</v>
      </c>
      <c r="E364" s="9" t="s">
        <v>209</v>
      </c>
      <c r="F364" s="9" t="s">
        <v>209</v>
      </c>
      <c r="G364" s="10"/>
      <c r="H364" s="10" t="s">
        <v>238</v>
      </c>
      <c r="I364" s="10" t="s">
        <v>457</v>
      </c>
      <c r="J364" s="24">
        <v>45.2</v>
      </c>
      <c r="K364" s="28">
        <v>1.86</v>
      </c>
      <c r="L364" s="28"/>
      <c r="M364" s="24"/>
      <c r="N364" s="28"/>
      <c r="O364" s="28"/>
      <c r="P364" s="24"/>
      <c r="Q364" s="28"/>
      <c r="R364" s="28"/>
      <c r="S364" s="24"/>
      <c r="T364" s="28"/>
      <c r="U364" s="28"/>
      <c r="V364" s="9" t="s">
        <v>211</v>
      </c>
      <c r="W364" s="9" t="s">
        <v>208</v>
      </c>
      <c r="X364" s="10"/>
      <c r="Y364" s="10" t="s">
        <v>277</v>
      </c>
    </row>
    <row r="365" spans="1:194" s="7" customFormat="1" x14ac:dyDescent="0.3">
      <c r="A365" s="10" t="s">
        <v>98</v>
      </c>
      <c r="B365" s="9" t="s">
        <v>31</v>
      </c>
      <c r="C365" s="9" t="s">
        <v>29</v>
      </c>
      <c r="D365" s="18" t="s">
        <v>14</v>
      </c>
      <c r="E365" s="9" t="s">
        <v>209</v>
      </c>
      <c r="F365" s="9" t="s">
        <v>12</v>
      </c>
      <c r="G365" s="10"/>
      <c r="H365" s="10" t="s">
        <v>13</v>
      </c>
      <c r="I365" s="10" t="s">
        <v>591</v>
      </c>
      <c r="J365" s="24">
        <v>0</v>
      </c>
      <c r="K365" s="28">
        <v>0</v>
      </c>
      <c r="L365" s="28"/>
      <c r="M365" s="24">
        <v>0</v>
      </c>
      <c r="N365" s="28">
        <v>0</v>
      </c>
      <c r="O365" s="28"/>
      <c r="P365" s="24">
        <v>1715.8579999999999</v>
      </c>
      <c r="Q365" s="28">
        <v>18.375</v>
      </c>
      <c r="R365" s="28"/>
      <c r="S365" s="24">
        <v>9601.3320000000003</v>
      </c>
      <c r="T365" s="28">
        <v>102.82</v>
      </c>
      <c r="U365" s="28"/>
      <c r="V365" s="9" t="s">
        <v>207</v>
      </c>
      <c r="W365" s="9" t="s">
        <v>208</v>
      </c>
      <c r="X365" s="10"/>
      <c r="Y365" s="10"/>
    </row>
    <row r="366" spans="1:194" s="7" customFormat="1" x14ac:dyDescent="0.3">
      <c r="A366" s="10" t="s">
        <v>98</v>
      </c>
      <c r="B366" s="9" t="s">
        <v>31</v>
      </c>
      <c r="C366" s="9" t="s">
        <v>29</v>
      </c>
      <c r="D366" s="18" t="s">
        <v>14</v>
      </c>
      <c r="E366" s="9" t="s">
        <v>205</v>
      </c>
      <c r="F366" s="9" t="s">
        <v>592</v>
      </c>
      <c r="G366" s="10"/>
      <c r="H366" s="10" t="s">
        <v>25</v>
      </c>
      <c r="I366" s="10" t="s">
        <v>614</v>
      </c>
      <c r="J366" s="24">
        <v>0</v>
      </c>
      <c r="K366" s="28">
        <v>0</v>
      </c>
      <c r="L366" s="28">
        <v>0</v>
      </c>
      <c r="M366" s="24">
        <v>526.61099999999999</v>
      </c>
      <c r="N366" s="28">
        <v>0</v>
      </c>
      <c r="O366" s="28"/>
      <c r="P366" s="24">
        <v>400.58800000000002</v>
      </c>
      <c r="Q366" s="28">
        <v>0</v>
      </c>
      <c r="R366" s="28"/>
      <c r="S366" s="24">
        <v>2657.65</v>
      </c>
      <c r="T366" s="28">
        <v>0</v>
      </c>
      <c r="U366" s="28"/>
      <c r="V366" s="9" t="s">
        <v>211</v>
      </c>
      <c r="W366" s="9" t="s">
        <v>208</v>
      </c>
      <c r="X366" s="10"/>
      <c r="Y366" s="10" t="s">
        <v>589</v>
      </c>
    </row>
    <row r="367" spans="1:194" s="7" customFormat="1" x14ac:dyDescent="0.3">
      <c r="A367" s="10" t="s">
        <v>98</v>
      </c>
      <c r="B367" s="9" t="s">
        <v>31</v>
      </c>
      <c r="C367" s="9" t="s">
        <v>29</v>
      </c>
      <c r="D367" s="18" t="s">
        <v>14</v>
      </c>
      <c r="E367" s="9" t="s">
        <v>209</v>
      </c>
      <c r="F367" s="9" t="s">
        <v>600</v>
      </c>
      <c r="G367" s="10"/>
      <c r="H367" s="10" t="s">
        <v>13</v>
      </c>
      <c r="I367" s="10" t="s">
        <v>584</v>
      </c>
      <c r="J367" s="24">
        <v>1725.2149999999999</v>
      </c>
      <c r="K367" s="28">
        <v>75.166022082705197</v>
      </c>
      <c r="L367" s="28"/>
      <c r="M367" s="24">
        <v>482.142</v>
      </c>
      <c r="N367" s="28">
        <v>21.006487146380699</v>
      </c>
      <c r="O367" s="28"/>
      <c r="P367" s="24">
        <v>0</v>
      </c>
      <c r="Q367" s="28">
        <v>0</v>
      </c>
      <c r="R367" s="28"/>
      <c r="S367" s="24">
        <v>0</v>
      </c>
      <c r="T367" s="28">
        <v>0</v>
      </c>
      <c r="U367" s="28"/>
      <c r="V367" s="9" t="s">
        <v>211</v>
      </c>
      <c r="W367" s="9" t="s">
        <v>208</v>
      </c>
      <c r="X367" s="10"/>
      <c r="Y367" s="10" t="s">
        <v>611</v>
      </c>
      <c r="Z367" s="7" t="s">
        <v>701</v>
      </c>
    </row>
    <row r="368" spans="1:194" x14ac:dyDescent="0.3">
      <c r="A368" s="10" t="s">
        <v>98</v>
      </c>
      <c r="B368" s="9" t="s">
        <v>31</v>
      </c>
      <c r="C368" s="9" t="s">
        <v>29</v>
      </c>
      <c r="D368" s="14" t="s">
        <v>20</v>
      </c>
      <c r="E368" s="9" t="s">
        <v>209</v>
      </c>
      <c r="F368" s="9" t="s">
        <v>12</v>
      </c>
      <c r="G368" s="10"/>
      <c r="H368" s="10" t="s">
        <v>13</v>
      </c>
      <c r="I368" s="10" t="s">
        <v>612</v>
      </c>
      <c r="J368" s="24">
        <v>0</v>
      </c>
      <c r="K368" s="28">
        <v>0</v>
      </c>
      <c r="L368" s="28"/>
      <c r="M368" s="24">
        <v>96.300000000000011</v>
      </c>
      <c r="N368" s="28">
        <v>0</v>
      </c>
      <c r="O368" s="28"/>
      <c r="P368" s="24">
        <v>0</v>
      </c>
      <c r="Q368" s="28">
        <v>0</v>
      </c>
      <c r="R368" s="28"/>
      <c r="S368" s="24">
        <v>0</v>
      </c>
      <c r="T368" s="28">
        <v>0</v>
      </c>
      <c r="U368" s="28"/>
      <c r="V368" s="9" t="s">
        <v>207</v>
      </c>
      <c r="W368" s="9" t="s">
        <v>213</v>
      </c>
      <c r="X368" s="10"/>
      <c r="Y368" s="10" t="s">
        <v>613</v>
      </c>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c r="BW368" s="7"/>
      <c r="BX368" s="7"/>
      <c r="BY368" s="7"/>
      <c r="BZ368" s="7"/>
      <c r="CA368" s="7"/>
      <c r="CB368" s="7"/>
      <c r="CC368" s="7"/>
      <c r="CD368" s="7"/>
      <c r="CE368" s="7"/>
      <c r="CF368" s="7"/>
      <c r="CG368" s="7"/>
      <c r="CH368" s="7"/>
      <c r="CI368" s="7"/>
      <c r="CJ368" s="7"/>
      <c r="CK368" s="7"/>
      <c r="CL368" s="7"/>
      <c r="CM368" s="7"/>
      <c r="CN368" s="7"/>
      <c r="CO368" s="7"/>
      <c r="CP368" s="7"/>
      <c r="CQ368" s="7"/>
      <c r="CR368" s="7"/>
      <c r="CS368" s="7"/>
      <c r="CT368" s="7"/>
      <c r="CU368" s="7"/>
      <c r="CV368" s="7"/>
      <c r="CW368" s="7"/>
      <c r="CX368" s="7"/>
      <c r="CY368" s="7"/>
      <c r="CZ368" s="7"/>
      <c r="DA368" s="7"/>
      <c r="DB368" s="7"/>
      <c r="DC368" s="7"/>
      <c r="DD368" s="7"/>
      <c r="DE368" s="7"/>
      <c r="DF368" s="7"/>
      <c r="DG368" s="7"/>
      <c r="DH368" s="7"/>
      <c r="DI368" s="7"/>
      <c r="DJ368" s="7"/>
      <c r="DK368" s="7"/>
      <c r="DL368" s="7"/>
      <c r="DM368" s="7"/>
      <c r="DN368" s="7"/>
      <c r="DO368" s="7"/>
      <c r="DP368" s="7"/>
      <c r="DQ368" s="7"/>
      <c r="DR368" s="7"/>
      <c r="DS368" s="7"/>
      <c r="DT368" s="7"/>
      <c r="DU368" s="7"/>
      <c r="DV368" s="7"/>
      <c r="DW368" s="7"/>
      <c r="DX368" s="7"/>
      <c r="DY368" s="7"/>
      <c r="DZ368" s="7"/>
      <c r="EA368" s="7"/>
      <c r="EB368" s="7"/>
      <c r="EC368" s="7"/>
      <c r="ED368" s="7"/>
      <c r="EE368" s="7"/>
      <c r="EF368" s="7"/>
      <c r="EG368" s="7"/>
      <c r="EH368" s="7"/>
      <c r="EI368" s="7"/>
      <c r="EJ368" s="7"/>
      <c r="EK368" s="7"/>
      <c r="EL368" s="7"/>
      <c r="EM368" s="7"/>
      <c r="EN368" s="7"/>
      <c r="EO368" s="7"/>
      <c r="EP368" s="7"/>
      <c r="EQ368" s="7"/>
      <c r="ER368" s="7"/>
      <c r="ES368" s="7"/>
      <c r="ET368" s="7"/>
      <c r="EU368" s="7"/>
      <c r="EV368" s="7"/>
      <c r="EW368" s="7"/>
      <c r="EX368" s="7"/>
      <c r="EY368" s="7"/>
      <c r="EZ368" s="7"/>
      <c r="FA368" s="7"/>
      <c r="FB368" s="7"/>
      <c r="FC368" s="7"/>
      <c r="FD368" s="7"/>
      <c r="FE368" s="7"/>
      <c r="FF368" s="7"/>
      <c r="FG368" s="7"/>
      <c r="FH368" s="7"/>
      <c r="FI368" s="7"/>
      <c r="FJ368" s="7"/>
      <c r="FK368" s="7"/>
      <c r="FL368" s="7"/>
      <c r="FM368" s="7"/>
      <c r="FN368" s="7"/>
      <c r="FO368" s="7"/>
      <c r="FP368" s="7"/>
      <c r="FQ368" s="7"/>
      <c r="FR368" s="7"/>
      <c r="FS368" s="7"/>
      <c r="FT368" s="7"/>
      <c r="FU368" s="8"/>
      <c r="FV368" s="3"/>
      <c r="FW368" s="3"/>
      <c r="FX368" s="3"/>
      <c r="FY368" s="3"/>
      <c r="FZ368" s="3"/>
      <c r="GA368" s="3"/>
      <c r="GB368" s="3"/>
      <c r="GC368" s="3"/>
      <c r="GD368" s="3"/>
      <c r="GE368" s="3"/>
      <c r="GF368" s="3"/>
      <c r="GG368" s="3"/>
      <c r="GH368" s="3"/>
      <c r="GI368" s="3"/>
      <c r="GJ368" s="3"/>
      <c r="GK368" s="3"/>
      <c r="GL368" s="3"/>
    </row>
    <row r="369" spans="1:194" x14ac:dyDescent="0.3">
      <c r="A369" s="10" t="s">
        <v>98</v>
      </c>
      <c r="B369" s="9" t="s">
        <v>31</v>
      </c>
      <c r="C369" s="9" t="s">
        <v>29</v>
      </c>
      <c r="D369" s="14" t="s">
        <v>11</v>
      </c>
      <c r="E369" s="9" t="s">
        <v>26</v>
      </c>
      <c r="F369" s="9" t="s">
        <v>26</v>
      </c>
      <c r="G369" s="10"/>
      <c r="H369" s="10" t="s">
        <v>26</v>
      </c>
      <c r="I369" s="10" t="s">
        <v>595</v>
      </c>
      <c r="J369" s="24">
        <v>0</v>
      </c>
      <c r="K369" s="28">
        <v>0</v>
      </c>
      <c r="L369" s="28"/>
      <c r="M369" s="24">
        <v>338.291</v>
      </c>
      <c r="N369" s="28">
        <v>0</v>
      </c>
      <c r="O369" s="28"/>
      <c r="P369" s="24">
        <v>0</v>
      </c>
      <c r="Q369" s="28">
        <v>0</v>
      </c>
      <c r="R369" s="28"/>
      <c r="S369" s="24">
        <v>0</v>
      </c>
      <c r="T369" s="28">
        <v>0</v>
      </c>
      <c r="U369" s="28"/>
      <c r="V369" s="9" t="s">
        <v>207</v>
      </c>
      <c r="W369" s="9" t="s">
        <v>213</v>
      </c>
      <c r="X369" s="10"/>
      <c r="Y369" s="10"/>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c r="BW369" s="7"/>
      <c r="BX369" s="7"/>
      <c r="BY369" s="7"/>
      <c r="BZ369" s="7"/>
      <c r="CA369" s="7"/>
      <c r="CB369" s="7"/>
      <c r="CC369" s="7"/>
      <c r="CD369" s="7"/>
      <c r="CE369" s="7"/>
      <c r="CF369" s="7"/>
      <c r="CG369" s="7"/>
      <c r="CH369" s="7"/>
      <c r="CI369" s="7"/>
      <c r="CJ369" s="7"/>
      <c r="CK369" s="7"/>
      <c r="CL369" s="7"/>
      <c r="CM369" s="7"/>
      <c r="CN369" s="7"/>
      <c r="CO369" s="7"/>
      <c r="CP369" s="7"/>
      <c r="CQ369" s="7"/>
      <c r="CR369" s="7"/>
      <c r="CS369" s="7"/>
      <c r="CT369" s="7"/>
      <c r="CU369" s="7"/>
      <c r="CV369" s="7"/>
      <c r="CW369" s="7"/>
      <c r="CX369" s="7"/>
      <c r="CY369" s="7"/>
      <c r="CZ369" s="7"/>
      <c r="DA369" s="7"/>
      <c r="DB369" s="7"/>
      <c r="DC369" s="7"/>
      <c r="DD369" s="7"/>
      <c r="DE369" s="7"/>
      <c r="DF369" s="7"/>
      <c r="DG369" s="7"/>
      <c r="DH369" s="7"/>
      <c r="DI369" s="7"/>
      <c r="DJ369" s="7"/>
      <c r="DK369" s="7"/>
      <c r="DL369" s="7"/>
      <c r="DM369" s="7"/>
      <c r="DN369" s="7"/>
      <c r="DO369" s="7"/>
      <c r="DP369" s="7"/>
      <c r="DQ369" s="7"/>
      <c r="DR369" s="7"/>
      <c r="DS369" s="7"/>
      <c r="DT369" s="7"/>
      <c r="DU369" s="7"/>
      <c r="DV369" s="7"/>
      <c r="DW369" s="7"/>
      <c r="DX369" s="7"/>
      <c r="DY369" s="7"/>
      <c r="DZ369" s="7"/>
      <c r="EA369" s="7"/>
      <c r="EB369" s="7"/>
      <c r="EC369" s="7"/>
      <c r="ED369" s="7"/>
      <c r="EE369" s="7"/>
      <c r="EF369" s="7"/>
      <c r="EG369" s="7"/>
      <c r="EH369" s="7"/>
      <c r="EI369" s="7"/>
      <c r="EJ369" s="7"/>
      <c r="EK369" s="7"/>
      <c r="EL369" s="7"/>
      <c r="EM369" s="7"/>
      <c r="EN369" s="7"/>
      <c r="EO369" s="7"/>
      <c r="EP369" s="7"/>
      <c r="EQ369" s="7"/>
      <c r="ER369" s="7"/>
      <c r="ES369" s="7"/>
      <c r="ET369" s="7"/>
      <c r="EU369" s="7"/>
      <c r="EV369" s="7"/>
      <c r="EW369" s="7"/>
      <c r="EX369" s="7"/>
      <c r="EY369" s="7"/>
      <c r="EZ369" s="7"/>
      <c r="FA369" s="7"/>
      <c r="FB369" s="7"/>
      <c r="FC369" s="7"/>
      <c r="FD369" s="7"/>
      <c r="FE369" s="7"/>
      <c r="FF369" s="7"/>
      <c r="FG369" s="7"/>
      <c r="FH369" s="7"/>
      <c r="FI369" s="7"/>
      <c r="FJ369" s="7"/>
      <c r="FK369" s="7"/>
      <c r="FL369" s="7"/>
      <c r="FM369" s="7"/>
      <c r="FN369" s="7"/>
      <c r="FO369" s="7"/>
      <c r="FP369" s="7"/>
      <c r="FQ369" s="7"/>
      <c r="FR369" s="7"/>
      <c r="FS369" s="7"/>
      <c r="FT369" s="7"/>
      <c r="FU369" s="8"/>
      <c r="FV369" s="3"/>
      <c r="FW369" s="3"/>
      <c r="FX369" s="3"/>
      <c r="FY369" s="3"/>
      <c r="FZ369" s="3"/>
      <c r="GA369" s="3"/>
      <c r="GB369" s="3"/>
      <c r="GC369" s="3"/>
      <c r="GD369" s="3"/>
      <c r="GE369" s="3"/>
      <c r="GF369" s="3"/>
      <c r="GG369" s="3"/>
      <c r="GH369" s="3"/>
      <c r="GI369" s="3"/>
      <c r="GJ369" s="3"/>
      <c r="GK369" s="3"/>
      <c r="GL369" s="3"/>
    </row>
    <row r="370" spans="1:194" x14ac:dyDescent="0.3">
      <c r="A370" s="10" t="s">
        <v>98</v>
      </c>
      <c r="B370" s="14" t="s">
        <v>28</v>
      </c>
      <c r="C370" s="9" t="s">
        <v>29</v>
      </c>
      <c r="D370" s="18" t="s">
        <v>14</v>
      </c>
      <c r="E370" s="18" t="s">
        <v>209</v>
      </c>
      <c r="F370" s="18" t="s">
        <v>209</v>
      </c>
      <c r="G370" s="1"/>
      <c r="H370" s="1" t="s">
        <v>196</v>
      </c>
      <c r="I370" s="1"/>
      <c r="J370" s="23"/>
      <c r="K370" s="27"/>
      <c r="L370" s="29"/>
      <c r="M370" s="19"/>
      <c r="N370" s="22"/>
      <c r="O370" s="29"/>
      <c r="P370" s="19"/>
      <c r="Q370" s="29"/>
      <c r="R370" s="29"/>
      <c r="S370" s="19"/>
      <c r="T370" s="22"/>
      <c r="U370" s="38"/>
      <c r="V370" s="9" t="s">
        <v>207</v>
      </c>
      <c r="W370" s="9" t="s">
        <v>208</v>
      </c>
      <c r="X370" s="23"/>
      <c r="Y370" s="17"/>
      <c r="Z370" s="1"/>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c r="BW370" s="7"/>
      <c r="BX370" s="7"/>
      <c r="BY370" s="7"/>
      <c r="BZ370" s="7"/>
      <c r="CA370" s="7"/>
      <c r="CB370" s="7"/>
      <c r="CC370" s="7"/>
      <c r="CD370" s="7"/>
      <c r="CE370" s="7"/>
      <c r="CF370" s="7"/>
      <c r="CG370" s="7"/>
      <c r="CH370" s="7"/>
      <c r="CI370" s="7"/>
      <c r="CJ370" s="7"/>
      <c r="CK370" s="7"/>
      <c r="CL370" s="7"/>
      <c r="CM370" s="7"/>
      <c r="CN370" s="7"/>
      <c r="CO370" s="7"/>
      <c r="CP370" s="7"/>
      <c r="CQ370" s="7"/>
      <c r="CR370" s="7"/>
      <c r="CS370" s="7"/>
      <c r="CT370" s="7"/>
      <c r="CU370" s="7"/>
      <c r="CV370" s="7"/>
      <c r="CW370" s="7"/>
      <c r="CX370" s="7"/>
      <c r="CY370" s="7"/>
      <c r="CZ370" s="7"/>
      <c r="DA370" s="7"/>
      <c r="DB370" s="7"/>
      <c r="DC370" s="7"/>
      <c r="DD370" s="7"/>
      <c r="DE370" s="7"/>
      <c r="DF370" s="7"/>
      <c r="DG370" s="7"/>
      <c r="DH370" s="7"/>
      <c r="DI370" s="7"/>
      <c r="DJ370" s="7"/>
      <c r="DK370" s="7"/>
      <c r="DL370" s="7"/>
      <c r="DM370" s="7"/>
      <c r="DN370" s="7"/>
      <c r="DO370" s="7"/>
      <c r="DP370" s="7"/>
      <c r="DQ370" s="7"/>
      <c r="DR370" s="7"/>
      <c r="DS370" s="7"/>
      <c r="DT370" s="7"/>
      <c r="DU370" s="7"/>
      <c r="DV370" s="7"/>
      <c r="DW370" s="7"/>
      <c r="DX370" s="7"/>
      <c r="DY370" s="7"/>
      <c r="DZ370" s="7"/>
      <c r="EA370" s="7"/>
      <c r="EB370" s="7"/>
      <c r="EC370" s="7"/>
      <c r="ED370" s="7"/>
      <c r="EE370" s="7"/>
      <c r="EF370" s="7"/>
      <c r="EG370" s="7"/>
      <c r="EH370" s="7"/>
      <c r="EI370" s="7"/>
      <c r="EJ370" s="7"/>
      <c r="EK370" s="7"/>
      <c r="EL370" s="7"/>
      <c r="EM370" s="7"/>
      <c r="EN370" s="7"/>
      <c r="EO370" s="7"/>
      <c r="EP370" s="7"/>
      <c r="EQ370" s="7"/>
      <c r="ER370" s="7"/>
      <c r="ES370" s="7"/>
      <c r="ET370" s="7"/>
      <c r="EU370" s="7"/>
      <c r="EV370" s="7"/>
      <c r="EW370" s="7"/>
      <c r="EX370" s="7"/>
      <c r="EY370" s="7"/>
      <c r="EZ370" s="7"/>
      <c r="FA370" s="7"/>
      <c r="FB370" s="7"/>
      <c r="FC370" s="7"/>
      <c r="FD370" s="7"/>
      <c r="FE370" s="7"/>
      <c r="FF370" s="7"/>
      <c r="FG370" s="7"/>
      <c r="FH370" s="7"/>
      <c r="FI370" s="7"/>
      <c r="FJ370" s="7"/>
      <c r="FK370" s="7"/>
      <c r="FL370" s="7"/>
      <c r="FM370" s="7"/>
      <c r="FN370" s="7"/>
      <c r="FO370" s="7"/>
      <c r="FP370" s="7"/>
      <c r="FQ370" s="7"/>
      <c r="FR370" s="7"/>
      <c r="FS370" s="7"/>
      <c r="FT370" s="7"/>
      <c r="FU370" s="8"/>
      <c r="FV370" s="3"/>
      <c r="FW370" s="3"/>
      <c r="FX370" s="3"/>
      <c r="FY370" s="3"/>
      <c r="FZ370" s="3"/>
      <c r="GA370" s="3"/>
      <c r="GB370" s="3"/>
      <c r="GC370" s="3"/>
      <c r="GD370" s="3"/>
      <c r="GE370" s="3"/>
      <c r="GF370" s="3"/>
      <c r="GG370" s="3"/>
      <c r="GH370" s="3"/>
      <c r="GI370" s="3"/>
      <c r="GJ370" s="3"/>
      <c r="GK370" s="3"/>
      <c r="GL370" s="3"/>
    </row>
    <row r="371" spans="1:194" x14ac:dyDescent="0.3">
      <c r="A371" s="10" t="s">
        <v>155</v>
      </c>
      <c r="B371" s="9" t="s">
        <v>30</v>
      </c>
      <c r="C371" s="9" t="s">
        <v>2</v>
      </c>
      <c r="D371" s="14" t="s">
        <v>20</v>
      </c>
      <c r="E371" s="9" t="s">
        <v>205</v>
      </c>
      <c r="F371" s="9" t="s">
        <v>205</v>
      </c>
      <c r="G371" s="10"/>
      <c r="H371" s="10" t="s">
        <v>241</v>
      </c>
      <c r="I371" s="10" t="s">
        <v>459</v>
      </c>
      <c r="J371" s="24">
        <v>113</v>
      </c>
      <c r="K371" s="28"/>
      <c r="L371" s="28"/>
      <c r="M371" s="24"/>
      <c r="N371" s="28"/>
      <c r="O371" s="28"/>
      <c r="P371" s="24"/>
      <c r="Q371" s="28"/>
      <c r="R371" s="28"/>
      <c r="S371" s="24"/>
      <c r="T371" s="28"/>
      <c r="U371" s="28"/>
      <c r="V371" s="9" t="s">
        <v>207</v>
      </c>
      <c r="W371" s="9" t="s">
        <v>213</v>
      </c>
      <c r="X371" s="10"/>
      <c r="Y371" s="10" t="s">
        <v>274</v>
      </c>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c r="BW371" s="7"/>
      <c r="BX371" s="7"/>
      <c r="BY371" s="7"/>
      <c r="BZ371" s="7"/>
      <c r="CA371" s="7"/>
      <c r="CB371" s="7"/>
      <c r="CC371" s="7"/>
      <c r="CD371" s="7"/>
      <c r="CE371" s="7"/>
      <c r="CF371" s="7"/>
      <c r="CG371" s="7"/>
      <c r="CH371" s="7"/>
      <c r="CI371" s="7"/>
      <c r="CJ371" s="7"/>
      <c r="CK371" s="7"/>
      <c r="CL371" s="7"/>
      <c r="CM371" s="7"/>
      <c r="CN371" s="7"/>
      <c r="CO371" s="7"/>
      <c r="CP371" s="7"/>
      <c r="CQ371" s="7"/>
      <c r="CR371" s="7"/>
      <c r="CS371" s="7"/>
      <c r="CT371" s="7"/>
      <c r="CU371" s="7"/>
      <c r="CV371" s="7"/>
      <c r="CW371" s="7"/>
      <c r="CX371" s="7"/>
      <c r="CY371" s="7"/>
      <c r="CZ371" s="7"/>
      <c r="DA371" s="7"/>
      <c r="DB371" s="7"/>
      <c r="DC371" s="7"/>
      <c r="DD371" s="7"/>
      <c r="DE371" s="7"/>
      <c r="DF371" s="7"/>
      <c r="DG371" s="7"/>
      <c r="DH371" s="7"/>
      <c r="DI371" s="7"/>
      <c r="DJ371" s="7"/>
      <c r="DK371" s="7"/>
      <c r="DL371" s="7"/>
      <c r="DM371" s="7"/>
      <c r="DN371" s="7"/>
      <c r="DO371" s="7"/>
      <c r="DP371" s="7"/>
      <c r="DQ371" s="7"/>
      <c r="DR371" s="7"/>
      <c r="DS371" s="7"/>
      <c r="DT371" s="7"/>
      <c r="DU371" s="7"/>
      <c r="DV371" s="7"/>
      <c r="DW371" s="7"/>
      <c r="DX371" s="7"/>
      <c r="DY371" s="7"/>
      <c r="DZ371" s="7"/>
      <c r="EA371" s="7"/>
      <c r="EB371" s="7"/>
      <c r="EC371" s="7"/>
      <c r="ED371" s="7"/>
      <c r="EE371" s="7"/>
      <c r="EF371" s="7"/>
      <c r="EG371" s="7"/>
      <c r="EH371" s="7"/>
      <c r="EI371" s="7"/>
      <c r="EJ371" s="7"/>
      <c r="EK371" s="7"/>
      <c r="EL371" s="7"/>
      <c r="EM371" s="7"/>
      <c r="EN371" s="7"/>
      <c r="EO371" s="7"/>
      <c r="EP371" s="7"/>
      <c r="EQ371" s="7"/>
      <c r="ER371" s="7"/>
      <c r="ES371" s="7"/>
      <c r="ET371" s="7"/>
      <c r="EU371" s="7"/>
      <c r="EV371" s="7"/>
      <c r="EW371" s="7"/>
      <c r="EX371" s="7"/>
      <c r="EY371" s="7"/>
      <c r="EZ371" s="7"/>
      <c r="FA371" s="7"/>
      <c r="FB371" s="7"/>
      <c r="FC371" s="7"/>
      <c r="FD371" s="7"/>
      <c r="FE371" s="7"/>
      <c r="FF371" s="7"/>
      <c r="FG371" s="7"/>
      <c r="FH371" s="7"/>
      <c r="FI371" s="7"/>
      <c r="FJ371" s="7"/>
      <c r="FK371" s="7"/>
      <c r="FL371" s="7"/>
      <c r="FM371" s="7"/>
      <c r="FN371" s="7"/>
      <c r="FO371" s="7"/>
      <c r="FP371" s="7"/>
      <c r="FQ371" s="7"/>
      <c r="FR371" s="7"/>
      <c r="FS371" s="7"/>
      <c r="FT371" s="7"/>
      <c r="FU371" s="8"/>
      <c r="FV371" s="3"/>
      <c r="FW371" s="3"/>
      <c r="FX371" s="3"/>
      <c r="FY371" s="3"/>
      <c r="FZ371" s="3"/>
      <c r="GA371" s="3"/>
      <c r="GB371" s="3"/>
      <c r="GC371" s="3"/>
      <c r="GD371" s="3"/>
      <c r="GE371" s="3"/>
      <c r="GF371" s="3"/>
      <c r="GG371" s="3"/>
      <c r="GH371" s="3"/>
      <c r="GI371" s="3"/>
      <c r="GJ371" s="3"/>
      <c r="GK371" s="3"/>
      <c r="GL371" s="3"/>
    </row>
    <row r="372" spans="1:194" x14ac:dyDescent="0.3">
      <c r="A372" s="10" t="s">
        <v>155</v>
      </c>
      <c r="B372" s="9" t="s">
        <v>30</v>
      </c>
      <c r="C372" s="9" t="s">
        <v>2</v>
      </c>
      <c r="D372" s="18" t="s">
        <v>14</v>
      </c>
      <c r="E372" s="9" t="s">
        <v>209</v>
      </c>
      <c r="F372" s="9" t="s">
        <v>12</v>
      </c>
      <c r="G372" s="10"/>
      <c r="H372" s="10" t="s">
        <v>253</v>
      </c>
      <c r="I372" s="10" t="s">
        <v>458</v>
      </c>
      <c r="J372" s="24"/>
      <c r="K372" s="28"/>
      <c r="L372" s="28"/>
      <c r="M372" s="24"/>
      <c r="N372" s="28"/>
      <c r="O372" s="28"/>
      <c r="P372" s="24"/>
      <c r="Q372" s="28"/>
      <c r="R372" s="28"/>
      <c r="S372" s="24">
        <v>250.01300000000001</v>
      </c>
      <c r="T372" s="28">
        <v>4.7714952167237507E-2</v>
      </c>
      <c r="U372" s="28"/>
      <c r="V372" s="9" t="s">
        <v>211</v>
      </c>
      <c r="W372" s="9" t="s">
        <v>208</v>
      </c>
      <c r="X372" s="10"/>
      <c r="Y372" s="10" t="s">
        <v>240</v>
      </c>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c r="BW372" s="7"/>
      <c r="BX372" s="7"/>
      <c r="BY372" s="7"/>
      <c r="BZ372" s="7"/>
      <c r="CA372" s="7"/>
      <c r="CB372" s="7"/>
      <c r="CC372" s="7"/>
      <c r="CD372" s="7"/>
      <c r="CE372" s="7"/>
      <c r="CF372" s="7"/>
      <c r="CG372" s="7"/>
      <c r="CH372" s="7"/>
      <c r="CI372" s="7"/>
      <c r="CJ372" s="7"/>
      <c r="CK372" s="7"/>
      <c r="CL372" s="7"/>
      <c r="CM372" s="7"/>
      <c r="CN372" s="7"/>
      <c r="CO372" s="7"/>
      <c r="CP372" s="7"/>
      <c r="CQ372" s="7"/>
      <c r="CR372" s="7"/>
      <c r="CS372" s="7"/>
      <c r="CT372" s="7"/>
      <c r="CU372" s="7"/>
      <c r="CV372" s="7"/>
      <c r="CW372" s="7"/>
      <c r="CX372" s="7"/>
      <c r="CY372" s="7"/>
      <c r="CZ372" s="7"/>
      <c r="DA372" s="7"/>
      <c r="DB372" s="7"/>
      <c r="DC372" s="7"/>
      <c r="DD372" s="7"/>
      <c r="DE372" s="7"/>
      <c r="DF372" s="7"/>
      <c r="DG372" s="7"/>
      <c r="DH372" s="7"/>
      <c r="DI372" s="7"/>
      <c r="DJ372" s="7"/>
      <c r="DK372" s="7"/>
      <c r="DL372" s="7"/>
      <c r="DM372" s="7"/>
      <c r="DN372" s="7"/>
      <c r="DO372" s="7"/>
      <c r="DP372" s="7"/>
      <c r="DQ372" s="7"/>
      <c r="DR372" s="7"/>
      <c r="DS372" s="7"/>
      <c r="DT372" s="7"/>
      <c r="DU372" s="7"/>
      <c r="DV372" s="7"/>
      <c r="DW372" s="7"/>
      <c r="DX372" s="7"/>
      <c r="DY372" s="7"/>
      <c r="DZ372" s="7"/>
      <c r="EA372" s="7"/>
      <c r="EB372" s="7"/>
      <c r="EC372" s="7"/>
      <c r="ED372" s="7"/>
      <c r="EE372" s="7"/>
      <c r="EF372" s="7"/>
      <c r="EG372" s="7"/>
      <c r="EH372" s="7"/>
      <c r="EI372" s="7"/>
      <c r="EJ372" s="7"/>
      <c r="EK372" s="7"/>
      <c r="EL372" s="7"/>
      <c r="EM372" s="7"/>
      <c r="EN372" s="7"/>
      <c r="EO372" s="7"/>
      <c r="EP372" s="7"/>
      <c r="EQ372" s="7"/>
      <c r="ER372" s="7"/>
      <c r="ES372" s="7"/>
      <c r="ET372" s="7"/>
      <c r="EU372" s="7"/>
      <c r="EV372" s="7"/>
      <c r="EW372" s="7"/>
      <c r="EX372" s="7"/>
      <c r="EY372" s="7"/>
      <c r="EZ372" s="7"/>
      <c r="FA372" s="7"/>
      <c r="FB372" s="7"/>
      <c r="FC372" s="7"/>
      <c r="FD372" s="7"/>
      <c r="FE372" s="7"/>
      <c r="FF372" s="7"/>
      <c r="FG372" s="7"/>
      <c r="FH372" s="7"/>
      <c r="FI372" s="7"/>
      <c r="FJ372" s="7"/>
      <c r="FK372" s="7"/>
      <c r="FL372" s="7"/>
      <c r="FM372" s="7"/>
      <c r="FN372" s="7"/>
      <c r="FO372" s="7"/>
      <c r="FP372" s="7"/>
      <c r="FQ372" s="7"/>
      <c r="FR372" s="7"/>
      <c r="FS372" s="7"/>
      <c r="FT372" s="7"/>
      <c r="FU372" s="8"/>
      <c r="FV372" s="3"/>
      <c r="FW372" s="3"/>
      <c r="FX372" s="3"/>
      <c r="FY372" s="3"/>
      <c r="FZ372" s="3"/>
      <c r="GA372" s="3"/>
      <c r="GB372" s="3"/>
      <c r="GC372" s="3"/>
      <c r="GD372" s="3"/>
      <c r="GE372" s="3"/>
      <c r="GF372" s="3"/>
      <c r="GG372" s="3"/>
      <c r="GH372" s="3"/>
      <c r="GI372" s="3"/>
      <c r="GJ372" s="3"/>
      <c r="GK372" s="3"/>
      <c r="GL372" s="3"/>
    </row>
    <row r="373" spans="1:194" x14ac:dyDescent="0.3">
      <c r="A373" s="10" t="s">
        <v>155</v>
      </c>
      <c r="B373" s="9" t="s">
        <v>30</v>
      </c>
      <c r="C373" s="9" t="s">
        <v>2</v>
      </c>
      <c r="D373" s="14" t="s">
        <v>11</v>
      </c>
      <c r="E373" s="9" t="s">
        <v>26</v>
      </c>
      <c r="F373" s="9" t="s">
        <v>26</v>
      </c>
      <c r="G373" s="10"/>
      <c r="H373" s="10" t="s">
        <v>180</v>
      </c>
      <c r="I373" s="10" t="s">
        <v>460</v>
      </c>
      <c r="J373" s="24"/>
      <c r="K373" s="28"/>
      <c r="L373" s="28"/>
      <c r="M373" s="24">
        <v>85</v>
      </c>
      <c r="N373" s="28"/>
      <c r="O373" s="28"/>
      <c r="P373" s="24"/>
      <c r="Q373" s="28"/>
      <c r="R373" s="28"/>
      <c r="S373" s="24"/>
      <c r="T373" s="28"/>
      <c r="U373" s="28"/>
      <c r="V373" s="9" t="s">
        <v>207</v>
      </c>
      <c r="W373" s="9" t="s">
        <v>213</v>
      </c>
      <c r="X373" s="10"/>
      <c r="Y373" s="10" t="s">
        <v>668</v>
      </c>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c r="BW373" s="7"/>
      <c r="BX373" s="7"/>
      <c r="BY373" s="7"/>
      <c r="BZ373" s="7"/>
      <c r="CA373" s="7"/>
      <c r="CB373" s="7"/>
      <c r="CC373" s="7"/>
      <c r="CD373" s="7"/>
      <c r="CE373" s="7"/>
      <c r="CF373" s="7"/>
      <c r="CG373" s="7"/>
      <c r="CH373" s="7"/>
      <c r="CI373" s="7"/>
      <c r="CJ373" s="7"/>
      <c r="CK373" s="7"/>
      <c r="CL373" s="7"/>
      <c r="CM373" s="7"/>
      <c r="CN373" s="7"/>
      <c r="CO373" s="7"/>
      <c r="CP373" s="7"/>
      <c r="CQ373" s="7"/>
      <c r="CR373" s="7"/>
      <c r="CS373" s="7"/>
      <c r="CT373" s="7"/>
      <c r="CU373" s="7"/>
      <c r="CV373" s="7"/>
      <c r="CW373" s="7"/>
      <c r="CX373" s="7"/>
      <c r="CY373" s="7"/>
      <c r="CZ373" s="7"/>
      <c r="DA373" s="7"/>
      <c r="DB373" s="7"/>
      <c r="DC373" s="7"/>
      <c r="DD373" s="7"/>
      <c r="DE373" s="7"/>
      <c r="DF373" s="7"/>
      <c r="DG373" s="7"/>
      <c r="DH373" s="7"/>
      <c r="DI373" s="7"/>
      <c r="DJ373" s="7"/>
      <c r="DK373" s="7"/>
      <c r="DL373" s="7"/>
      <c r="DM373" s="7"/>
      <c r="DN373" s="7"/>
      <c r="DO373" s="7"/>
      <c r="DP373" s="7"/>
      <c r="DQ373" s="7"/>
      <c r="DR373" s="7"/>
      <c r="DS373" s="7"/>
      <c r="DT373" s="7"/>
      <c r="DU373" s="7"/>
      <c r="DV373" s="7"/>
      <c r="DW373" s="7"/>
      <c r="DX373" s="7"/>
      <c r="DY373" s="7"/>
      <c r="DZ373" s="7"/>
      <c r="EA373" s="7"/>
      <c r="EB373" s="7"/>
      <c r="EC373" s="7"/>
      <c r="ED373" s="7"/>
      <c r="EE373" s="7"/>
      <c r="EF373" s="7"/>
      <c r="EG373" s="7"/>
      <c r="EH373" s="7"/>
      <c r="EI373" s="7"/>
      <c r="EJ373" s="7"/>
      <c r="EK373" s="7"/>
      <c r="EL373" s="7"/>
      <c r="EM373" s="7"/>
      <c r="EN373" s="7"/>
      <c r="EO373" s="7"/>
      <c r="EP373" s="7"/>
      <c r="EQ373" s="7"/>
      <c r="ER373" s="7"/>
      <c r="ES373" s="7"/>
      <c r="ET373" s="7"/>
      <c r="EU373" s="7"/>
      <c r="EV373" s="7"/>
      <c r="EW373" s="7"/>
      <c r="EX373" s="7"/>
      <c r="EY373" s="7"/>
      <c r="EZ373" s="7"/>
      <c r="FA373" s="7"/>
      <c r="FB373" s="7"/>
      <c r="FC373" s="7"/>
      <c r="FD373" s="7"/>
      <c r="FE373" s="7"/>
      <c r="FF373" s="7"/>
      <c r="FG373" s="7"/>
      <c r="FH373" s="7"/>
      <c r="FI373" s="7"/>
      <c r="FJ373" s="7"/>
      <c r="FK373" s="7"/>
      <c r="FL373" s="7"/>
      <c r="FM373" s="7"/>
      <c r="FN373" s="7"/>
      <c r="FO373" s="7"/>
      <c r="FP373" s="7"/>
      <c r="FQ373" s="7"/>
      <c r="FR373" s="7"/>
      <c r="FS373" s="7"/>
      <c r="FT373" s="7"/>
      <c r="FU373" s="8"/>
      <c r="FV373" s="3"/>
      <c r="FW373" s="3"/>
      <c r="FX373" s="3"/>
      <c r="FY373" s="3"/>
      <c r="FZ373" s="3"/>
      <c r="GA373" s="3"/>
      <c r="GB373" s="3"/>
      <c r="GC373" s="3"/>
      <c r="GD373" s="3"/>
      <c r="GE373" s="3"/>
      <c r="GF373" s="3"/>
      <c r="GG373" s="3"/>
      <c r="GH373" s="3"/>
      <c r="GI373" s="3"/>
      <c r="GJ373" s="3"/>
      <c r="GK373" s="3"/>
      <c r="GL373" s="3"/>
    </row>
    <row r="374" spans="1:194" ht="9.6" customHeight="1" x14ac:dyDescent="0.3">
      <c r="A374" s="20" t="s">
        <v>630</v>
      </c>
      <c r="B374" s="18" t="s">
        <v>624</v>
      </c>
      <c r="C374" s="18" t="s">
        <v>2</v>
      </c>
      <c r="D374" s="18" t="s">
        <v>14</v>
      </c>
      <c r="E374" s="18" t="s">
        <v>209</v>
      </c>
      <c r="F374" s="18" t="s">
        <v>209</v>
      </c>
      <c r="G374" s="18"/>
      <c r="H374" s="3" t="s">
        <v>625</v>
      </c>
      <c r="I374" s="3" t="s">
        <v>631</v>
      </c>
      <c r="J374" s="15"/>
      <c r="K374" s="16"/>
      <c r="L374" s="16"/>
      <c r="M374" s="15">
        <v>67.8</v>
      </c>
      <c r="N374" s="16"/>
      <c r="O374" s="16"/>
      <c r="P374" s="15"/>
      <c r="Q374" s="16"/>
      <c r="R374" s="16"/>
      <c r="S374" s="15"/>
      <c r="T374" s="16"/>
      <c r="U374" s="16"/>
      <c r="V374" s="32" t="s">
        <v>627</v>
      </c>
      <c r="W374" s="32" t="s">
        <v>628</v>
      </c>
      <c r="X374" s="20"/>
      <c r="Y374" s="3" t="s">
        <v>632</v>
      </c>
      <c r="Z374" s="3"/>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s="7"/>
      <c r="BX374" s="7"/>
      <c r="BY374" s="7"/>
      <c r="BZ374" s="7"/>
      <c r="CA374" s="7"/>
      <c r="CB374" s="7"/>
      <c r="CC374" s="7"/>
      <c r="CD374" s="7"/>
      <c r="CE374" s="7"/>
      <c r="CF374" s="7"/>
      <c r="CG374" s="7"/>
      <c r="CH374" s="7"/>
      <c r="CI374" s="7"/>
      <c r="CJ374" s="7"/>
      <c r="CK374" s="7"/>
      <c r="CL374" s="7"/>
      <c r="CM374" s="7"/>
      <c r="CN374" s="7"/>
      <c r="CO374" s="7"/>
      <c r="CP374" s="7"/>
      <c r="CQ374" s="7"/>
      <c r="CR374" s="7"/>
      <c r="CS374" s="7"/>
      <c r="CT374" s="7"/>
      <c r="CU374" s="7"/>
      <c r="CV374" s="7"/>
      <c r="CW374" s="7"/>
      <c r="CX374" s="7"/>
      <c r="CY374" s="7"/>
      <c r="CZ374" s="7"/>
      <c r="DA374" s="7"/>
      <c r="DB374" s="7"/>
      <c r="DC374" s="7"/>
      <c r="DD374" s="7"/>
      <c r="DE374" s="7"/>
      <c r="DF374" s="7"/>
      <c r="DG374" s="7"/>
      <c r="DH374" s="7"/>
      <c r="DI374" s="7"/>
      <c r="DJ374" s="7"/>
      <c r="DK374" s="7"/>
      <c r="DL374" s="7"/>
      <c r="DM374" s="7"/>
      <c r="DN374" s="7"/>
      <c r="DO374" s="7"/>
      <c r="DP374" s="7"/>
      <c r="DQ374" s="7"/>
      <c r="DR374" s="7"/>
      <c r="DS374" s="7"/>
      <c r="DT374" s="7"/>
      <c r="DU374" s="7"/>
      <c r="DV374" s="7"/>
      <c r="DW374" s="7"/>
      <c r="DX374" s="7"/>
      <c r="DY374" s="7"/>
      <c r="DZ374" s="7"/>
      <c r="EA374" s="7"/>
      <c r="EB374" s="7"/>
      <c r="EC374" s="7"/>
      <c r="ED374" s="7"/>
      <c r="EE374" s="7"/>
      <c r="EF374" s="7"/>
      <c r="EG374" s="7"/>
      <c r="EH374" s="7"/>
      <c r="EI374" s="7"/>
      <c r="EJ374" s="7"/>
      <c r="EK374" s="7"/>
      <c r="EL374" s="7"/>
      <c r="EM374" s="7"/>
      <c r="EN374" s="7"/>
      <c r="EO374" s="7"/>
      <c r="EP374" s="7"/>
      <c r="EQ374" s="7"/>
      <c r="ER374" s="7"/>
      <c r="ES374" s="7"/>
      <c r="ET374" s="7"/>
      <c r="EU374" s="7"/>
      <c r="EV374" s="7"/>
      <c r="EW374" s="7"/>
      <c r="EX374" s="7"/>
      <c r="EY374" s="7"/>
      <c r="EZ374" s="7"/>
      <c r="FA374" s="7"/>
      <c r="FB374" s="7"/>
      <c r="FC374" s="7"/>
      <c r="FD374" s="7"/>
      <c r="FE374" s="7"/>
      <c r="FF374" s="7"/>
      <c r="FG374" s="7"/>
      <c r="FH374" s="7"/>
      <c r="FI374" s="7"/>
      <c r="FJ374" s="7"/>
      <c r="FK374" s="7"/>
      <c r="FL374" s="7"/>
      <c r="FM374" s="7"/>
      <c r="FN374" s="7"/>
      <c r="FO374" s="7"/>
      <c r="FP374" s="7"/>
      <c r="FQ374" s="7"/>
      <c r="FR374" s="7"/>
      <c r="FS374" s="7"/>
      <c r="FT374" s="7"/>
      <c r="FU374" s="8"/>
      <c r="FV374" s="3"/>
      <c r="FW374" s="3"/>
      <c r="FX374" s="3"/>
      <c r="FY374" s="3"/>
      <c r="FZ374" s="3"/>
      <c r="GA374" s="3"/>
      <c r="GB374" s="3"/>
      <c r="GC374" s="3"/>
      <c r="GD374" s="3"/>
      <c r="GE374" s="3"/>
      <c r="GF374" s="3"/>
      <c r="GG374" s="3"/>
      <c r="GH374" s="3"/>
      <c r="GI374" s="3"/>
      <c r="GJ374" s="3"/>
      <c r="GK374" s="3"/>
      <c r="GL374" s="3"/>
    </row>
    <row r="375" spans="1:194" ht="9.6" customHeight="1" x14ac:dyDescent="0.3">
      <c r="A375" s="20" t="s">
        <v>630</v>
      </c>
      <c r="B375" s="9" t="s">
        <v>30</v>
      </c>
      <c r="C375" s="9" t="s">
        <v>2</v>
      </c>
      <c r="D375" s="14" t="s">
        <v>20</v>
      </c>
      <c r="E375" s="9" t="s">
        <v>205</v>
      </c>
      <c r="F375" s="9" t="s">
        <v>205</v>
      </c>
      <c r="G375" s="10"/>
      <c r="H375" s="10" t="s">
        <v>241</v>
      </c>
      <c r="I375" s="10" t="s">
        <v>462</v>
      </c>
      <c r="J375" s="24">
        <v>146.9</v>
      </c>
      <c r="K375" s="28"/>
      <c r="L375" s="28"/>
      <c r="M375" s="24"/>
      <c r="N375" s="28"/>
      <c r="O375" s="28"/>
      <c r="P375" s="24"/>
      <c r="Q375" s="28"/>
      <c r="R375" s="28"/>
      <c r="S375" s="24"/>
      <c r="T375" s="28"/>
      <c r="U375" s="28"/>
      <c r="V375" s="9" t="s">
        <v>207</v>
      </c>
      <c r="W375" s="9" t="s">
        <v>213</v>
      </c>
      <c r="X375" s="10"/>
      <c r="Y375" s="10" t="s">
        <v>274</v>
      </c>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c r="BW375" s="7"/>
      <c r="BX375" s="7"/>
      <c r="BY375" s="7"/>
      <c r="BZ375" s="7"/>
      <c r="CA375" s="7"/>
      <c r="CB375" s="7"/>
      <c r="CC375" s="7"/>
      <c r="CD375" s="7"/>
      <c r="CE375" s="7"/>
      <c r="CF375" s="7"/>
      <c r="CG375" s="7"/>
      <c r="CH375" s="7"/>
      <c r="CI375" s="7"/>
      <c r="CJ375" s="7"/>
      <c r="CK375" s="7"/>
      <c r="CL375" s="7"/>
      <c r="CM375" s="7"/>
      <c r="CN375" s="7"/>
      <c r="CO375" s="7"/>
      <c r="CP375" s="7"/>
      <c r="CQ375" s="7"/>
      <c r="CR375" s="7"/>
      <c r="CS375" s="7"/>
      <c r="CT375" s="7"/>
      <c r="CU375" s="7"/>
      <c r="CV375" s="7"/>
      <c r="CW375" s="7"/>
      <c r="CX375" s="7"/>
      <c r="CY375" s="7"/>
      <c r="CZ375" s="7"/>
      <c r="DA375" s="7"/>
      <c r="DB375" s="7"/>
      <c r="DC375" s="7"/>
      <c r="DD375" s="7"/>
      <c r="DE375" s="7"/>
      <c r="DF375" s="7"/>
      <c r="DG375" s="7"/>
      <c r="DH375" s="7"/>
      <c r="DI375" s="7"/>
      <c r="DJ375" s="7"/>
      <c r="DK375" s="7"/>
      <c r="DL375" s="7"/>
      <c r="DM375" s="7"/>
      <c r="DN375" s="7"/>
      <c r="DO375" s="7"/>
      <c r="DP375" s="7"/>
      <c r="DQ375" s="7"/>
      <c r="DR375" s="7"/>
      <c r="DS375" s="7"/>
      <c r="DT375" s="7"/>
      <c r="DU375" s="7"/>
      <c r="DV375" s="7"/>
      <c r="DW375" s="7"/>
      <c r="DX375" s="7"/>
      <c r="DY375" s="7"/>
      <c r="DZ375" s="7"/>
      <c r="EA375" s="7"/>
      <c r="EB375" s="7"/>
      <c r="EC375" s="7"/>
      <c r="ED375" s="7"/>
      <c r="EE375" s="7"/>
      <c r="EF375" s="7"/>
      <c r="EG375" s="7"/>
      <c r="EH375" s="7"/>
      <c r="EI375" s="7"/>
      <c r="EJ375" s="7"/>
      <c r="EK375" s="7"/>
      <c r="EL375" s="7"/>
      <c r="EM375" s="7"/>
      <c r="EN375" s="7"/>
      <c r="EO375" s="7"/>
      <c r="EP375" s="7"/>
      <c r="EQ375" s="7"/>
      <c r="ER375" s="7"/>
      <c r="ES375" s="7"/>
      <c r="ET375" s="7"/>
      <c r="EU375" s="7"/>
      <c r="EV375" s="7"/>
      <c r="EW375" s="7"/>
      <c r="EX375" s="7"/>
      <c r="EY375" s="7"/>
      <c r="EZ375" s="7"/>
      <c r="FA375" s="7"/>
      <c r="FB375" s="7"/>
      <c r="FC375" s="7"/>
      <c r="FD375" s="7"/>
      <c r="FE375" s="7"/>
      <c r="FF375" s="7"/>
      <c r="FG375" s="7"/>
      <c r="FH375" s="7"/>
      <c r="FI375" s="7"/>
      <c r="FJ375" s="7"/>
      <c r="FK375" s="7"/>
      <c r="FL375" s="7"/>
      <c r="FM375" s="7"/>
      <c r="FN375" s="7"/>
      <c r="FO375" s="7"/>
      <c r="FP375" s="7"/>
      <c r="FQ375" s="7"/>
      <c r="FR375" s="7"/>
      <c r="FS375" s="7"/>
      <c r="FT375" s="7"/>
      <c r="FU375" s="8"/>
      <c r="FV375" s="3"/>
      <c r="FW375" s="3"/>
      <c r="FX375" s="3"/>
      <c r="FY375" s="3"/>
      <c r="FZ375" s="3"/>
      <c r="GA375" s="3"/>
      <c r="GB375" s="3"/>
      <c r="GC375" s="3"/>
      <c r="GD375" s="3"/>
      <c r="GE375" s="3"/>
      <c r="GF375" s="3"/>
      <c r="GG375" s="3"/>
      <c r="GH375" s="3"/>
      <c r="GI375" s="3"/>
      <c r="GJ375" s="3"/>
      <c r="GK375" s="3"/>
      <c r="GL375" s="3"/>
    </row>
    <row r="376" spans="1:194" ht="9.6" customHeight="1" x14ac:dyDescent="0.3">
      <c r="A376" s="20" t="s">
        <v>630</v>
      </c>
      <c r="B376" s="9" t="s">
        <v>30</v>
      </c>
      <c r="C376" s="9" t="s">
        <v>2</v>
      </c>
      <c r="D376" s="18" t="s">
        <v>14</v>
      </c>
      <c r="E376" s="9" t="s">
        <v>209</v>
      </c>
      <c r="F376" s="9" t="s">
        <v>12</v>
      </c>
      <c r="G376" s="10"/>
      <c r="H376" s="10" t="s">
        <v>253</v>
      </c>
      <c r="I376" s="10" t="s">
        <v>461</v>
      </c>
      <c r="J376" s="24"/>
      <c r="K376" s="28"/>
      <c r="L376" s="28"/>
      <c r="M376" s="24">
        <v>103.96</v>
      </c>
      <c r="N376" s="28">
        <v>6.8148148148148152E-2</v>
      </c>
      <c r="O376" s="28"/>
      <c r="P376" s="24"/>
      <c r="Q376" s="28"/>
      <c r="R376" s="28"/>
      <c r="S376" s="24">
        <v>183.06</v>
      </c>
      <c r="T376" s="28">
        <v>0.12000000000000002</v>
      </c>
      <c r="U376" s="28"/>
      <c r="V376" s="9" t="s">
        <v>211</v>
      </c>
      <c r="W376" s="9" t="s">
        <v>208</v>
      </c>
      <c r="X376" s="10"/>
      <c r="Y376" s="10" t="s">
        <v>240</v>
      </c>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s="7"/>
      <c r="BX376" s="7"/>
      <c r="BY376" s="7"/>
      <c r="BZ376" s="7"/>
      <c r="CA376" s="7"/>
      <c r="CB376" s="7"/>
      <c r="CC376" s="7"/>
      <c r="CD376" s="7"/>
      <c r="CE376" s="7"/>
      <c r="CF376" s="7"/>
      <c r="CG376" s="7"/>
      <c r="CH376" s="7"/>
      <c r="CI376" s="7"/>
      <c r="CJ376" s="7"/>
      <c r="CK376" s="7"/>
      <c r="CL376" s="7"/>
      <c r="CM376" s="7"/>
      <c r="CN376" s="7"/>
      <c r="CO376" s="7"/>
      <c r="CP376" s="7"/>
      <c r="CQ376" s="7"/>
      <c r="CR376" s="7"/>
      <c r="CS376" s="7"/>
      <c r="CT376" s="7"/>
      <c r="CU376" s="7"/>
      <c r="CV376" s="7"/>
      <c r="CW376" s="7"/>
      <c r="CX376" s="7"/>
      <c r="CY376" s="7"/>
      <c r="CZ376" s="7"/>
      <c r="DA376" s="7"/>
      <c r="DB376" s="7"/>
      <c r="DC376" s="7"/>
      <c r="DD376" s="7"/>
      <c r="DE376" s="7"/>
      <c r="DF376" s="7"/>
      <c r="DG376" s="7"/>
      <c r="DH376" s="7"/>
      <c r="DI376" s="7"/>
      <c r="DJ376" s="7"/>
      <c r="DK376" s="7"/>
      <c r="DL376" s="7"/>
      <c r="DM376" s="7"/>
      <c r="DN376" s="7"/>
      <c r="DO376" s="7"/>
      <c r="DP376" s="7"/>
      <c r="DQ376" s="7"/>
      <c r="DR376" s="7"/>
      <c r="DS376" s="7"/>
      <c r="DT376" s="7"/>
      <c r="DU376" s="7"/>
      <c r="DV376" s="7"/>
      <c r="DW376" s="7"/>
      <c r="DX376" s="7"/>
      <c r="DY376" s="7"/>
      <c r="DZ376" s="7"/>
      <c r="EA376" s="7"/>
      <c r="EB376" s="7"/>
      <c r="EC376" s="7"/>
      <c r="ED376" s="7"/>
      <c r="EE376" s="7"/>
      <c r="EF376" s="7"/>
      <c r="EG376" s="7"/>
      <c r="EH376" s="7"/>
      <c r="EI376" s="7"/>
      <c r="EJ376" s="7"/>
      <c r="EK376" s="7"/>
      <c r="EL376" s="7"/>
      <c r="EM376" s="7"/>
      <c r="EN376" s="7"/>
      <c r="EO376" s="7"/>
      <c r="EP376" s="7"/>
      <c r="EQ376" s="7"/>
      <c r="ER376" s="7"/>
      <c r="ES376" s="7"/>
      <c r="ET376" s="7"/>
      <c r="EU376" s="7"/>
      <c r="EV376" s="7"/>
      <c r="EW376" s="7"/>
      <c r="EX376" s="7"/>
      <c r="EY376" s="7"/>
      <c r="EZ376" s="7"/>
      <c r="FA376" s="7"/>
      <c r="FB376" s="7"/>
      <c r="FC376" s="7"/>
      <c r="FD376" s="7"/>
      <c r="FE376" s="7"/>
      <c r="FF376" s="7"/>
      <c r="FG376" s="7"/>
      <c r="FH376" s="7"/>
      <c r="FI376" s="7"/>
      <c r="FJ376" s="7"/>
      <c r="FK376" s="7"/>
      <c r="FL376" s="7"/>
      <c r="FM376" s="7"/>
      <c r="FN376" s="7"/>
      <c r="FO376" s="7"/>
      <c r="FP376" s="7"/>
      <c r="FQ376" s="7"/>
      <c r="FR376" s="7"/>
      <c r="FS376" s="7"/>
      <c r="FT376" s="7"/>
      <c r="FU376" s="8"/>
      <c r="FV376" s="3"/>
      <c r="FW376" s="3"/>
      <c r="FX376" s="3"/>
      <c r="FY376" s="3"/>
      <c r="FZ376" s="3"/>
      <c r="GA376" s="3"/>
      <c r="GB376" s="3"/>
      <c r="GC376" s="3"/>
      <c r="GD376" s="3"/>
      <c r="GE376" s="3"/>
      <c r="GF376" s="3"/>
      <c r="GG376" s="3"/>
      <c r="GH376" s="3"/>
      <c r="GI376" s="3"/>
      <c r="GJ376" s="3"/>
      <c r="GK376" s="3"/>
      <c r="GL376" s="3"/>
    </row>
    <row r="377" spans="1:194" x14ac:dyDescent="0.3">
      <c r="A377" s="20" t="s">
        <v>630</v>
      </c>
      <c r="B377" s="9" t="s">
        <v>30</v>
      </c>
      <c r="C377" s="9" t="s">
        <v>2</v>
      </c>
      <c r="D377" s="14" t="s">
        <v>11</v>
      </c>
      <c r="E377" s="9" t="s">
        <v>26</v>
      </c>
      <c r="F377" s="9" t="s">
        <v>26</v>
      </c>
      <c r="G377" s="10"/>
      <c r="H377" s="10" t="s">
        <v>180</v>
      </c>
      <c r="I377" s="10" t="s">
        <v>463</v>
      </c>
      <c r="J377" s="24"/>
      <c r="K377" s="28"/>
      <c r="L377" s="28"/>
      <c r="M377" s="24">
        <v>85</v>
      </c>
      <c r="N377" s="28"/>
      <c r="O377" s="28"/>
      <c r="P377" s="24"/>
      <c r="Q377" s="28"/>
      <c r="R377" s="28"/>
      <c r="S377" s="24"/>
      <c r="T377" s="28"/>
      <c r="U377" s="28"/>
      <c r="V377" s="9" t="s">
        <v>207</v>
      </c>
      <c r="W377" s="9" t="s">
        <v>213</v>
      </c>
      <c r="X377" s="10"/>
      <c r="Y377" s="10" t="s">
        <v>245</v>
      </c>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c r="BW377" s="7"/>
      <c r="BX377" s="7"/>
      <c r="BY377" s="7"/>
      <c r="BZ377" s="7"/>
      <c r="CA377" s="7"/>
      <c r="CB377" s="7"/>
      <c r="CC377" s="7"/>
      <c r="CD377" s="7"/>
      <c r="CE377" s="7"/>
      <c r="CF377" s="7"/>
      <c r="CG377" s="7"/>
      <c r="CH377" s="7"/>
      <c r="CI377" s="7"/>
      <c r="CJ377" s="7"/>
      <c r="CK377" s="7"/>
      <c r="CL377" s="7"/>
      <c r="CM377" s="7"/>
      <c r="CN377" s="7"/>
      <c r="CO377" s="7"/>
      <c r="CP377" s="7"/>
      <c r="CQ377" s="7"/>
      <c r="CR377" s="7"/>
      <c r="CS377" s="7"/>
      <c r="CT377" s="7"/>
      <c r="CU377" s="7"/>
      <c r="CV377" s="7"/>
      <c r="CW377" s="7"/>
      <c r="CX377" s="7"/>
      <c r="CY377" s="7"/>
      <c r="CZ377" s="7"/>
      <c r="DA377" s="7"/>
      <c r="DB377" s="7"/>
      <c r="DC377" s="7"/>
      <c r="DD377" s="7"/>
      <c r="DE377" s="7"/>
      <c r="DF377" s="7"/>
      <c r="DG377" s="7"/>
      <c r="DH377" s="7"/>
      <c r="DI377" s="7"/>
      <c r="DJ377" s="7"/>
      <c r="DK377" s="7"/>
      <c r="DL377" s="7"/>
      <c r="DM377" s="7"/>
      <c r="DN377" s="7"/>
      <c r="DO377" s="7"/>
      <c r="DP377" s="7"/>
      <c r="DQ377" s="7"/>
      <c r="DR377" s="7"/>
      <c r="DS377" s="7"/>
      <c r="DT377" s="7"/>
      <c r="DU377" s="7"/>
      <c r="DV377" s="7"/>
      <c r="DW377" s="7"/>
      <c r="DX377" s="7"/>
      <c r="DY377" s="7"/>
      <c r="DZ377" s="7"/>
      <c r="EA377" s="7"/>
      <c r="EB377" s="7"/>
      <c r="EC377" s="7"/>
      <c r="ED377" s="7"/>
      <c r="EE377" s="7"/>
      <c r="EF377" s="7"/>
      <c r="EG377" s="7"/>
      <c r="EH377" s="7"/>
      <c r="EI377" s="7"/>
      <c r="EJ377" s="7"/>
      <c r="EK377" s="7"/>
      <c r="EL377" s="7"/>
      <c r="EM377" s="7"/>
      <c r="EN377" s="7"/>
      <c r="EO377" s="7"/>
      <c r="EP377" s="7"/>
      <c r="EQ377" s="7"/>
      <c r="ER377" s="7"/>
      <c r="ES377" s="7"/>
      <c r="ET377" s="7"/>
      <c r="EU377" s="7"/>
      <c r="EV377" s="7"/>
      <c r="EW377" s="7"/>
      <c r="EX377" s="7"/>
      <c r="EY377" s="7"/>
      <c r="EZ377" s="7"/>
      <c r="FA377" s="7"/>
      <c r="FB377" s="7"/>
      <c r="FC377" s="7"/>
      <c r="FD377" s="7"/>
      <c r="FE377" s="7"/>
      <c r="FF377" s="7"/>
      <c r="FG377" s="7"/>
      <c r="FH377" s="7"/>
      <c r="FI377" s="7"/>
      <c r="FJ377" s="7"/>
      <c r="FK377" s="7"/>
      <c r="FL377" s="7"/>
      <c r="FM377" s="7"/>
      <c r="FN377" s="7"/>
      <c r="FO377" s="7"/>
      <c r="FP377" s="7"/>
      <c r="FQ377" s="7"/>
      <c r="FR377" s="7"/>
      <c r="FS377" s="7"/>
      <c r="FT377" s="7"/>
      <c r="FU377" s="8"/>
      <c r="FV377" s="3"/>
      <c r="FW377" s="3"/>
      <c r="FX377" s="3"/>
      <c r="FY377" s="3"/>
      <c r="FZ377" s="3"/>
      <c r="GA377" s="3"/>
      <c r="GB377" s="3"/>
      <c r="GC377" s="3"/>
      <c r="GD377" s="3"/>
      <c r="GE377" s="3"/>
      <c r="GF377" s="3"/>
      <c r="GG377" s="3"/>
      <c r="GH377" s="3"/>
      <c r="GI377" s="3"/>
      <c r="GJ377" s="3"/>
      <c r="GK377" s="3"/>
      <c r="GL377" s="3"/>
    </row>
    <row r="378" spans="1:194" x14ac:dyDescent="0.3">
      <c r="A378" s="10" t="s">
        <v>99</v>
      </c>
      <c r="B378" s="9" t="s">
        <v>31</v>
      </c>
      <c r="C378" s="9" t="s">
        <v>2</v>
      </c>
      <c r="D378" s="18" t="s">
        <v>14</v>
      </c>
      <c r="E378" s="9" t="s">
        <v>209</v>
      </c>
      <c r="F378" s="9" t="s">
        <v>12</v>
      </c>
      <c r="G378" s="10"/>
      <c r="H378" s="10" t="s">
        <v>13</v>
      </c>
      <c r="I378" s="10" t="s">
        <v>584</v>
      </c>
      <c r="J378" s="24">
        <v>294.25</v>
      </c>
      <c r="K378" s="28">
        <v>0.22501966955153424</v>
      </c>
      <c r="L378" s="28"/>
      <c r="M378" s="24">
        <v>0</v>
      </c>
      <c r="N378" s="28">
        <v>0</v>
      </c>
      <c r="O378" s="28"/>
      <c r="P378" s="24">
        <v>0</v>
      </c>
      <c r="Q378" s="28">
        <v>0</v>
      </c>
      <c r="R378" s="28"/>
      <c r="S378" s="24">
        <v>68.48</v>
      </c>
      <c r="T378" s="28">
        <v>5.2368214004720692E-2</v>
      </c>
      <c r="U378" s="28"/>
      <c r="V378" s="9" t="s">
        <v>211</v>
      </c>
      <c r="W378" s="9" t="s">
        <v>208</v>
      </c>
      <c r="X378" s="10"/>
      <c r="Y378" s="10" t="s">
        <v>589</v>
      </c>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c r="BW378" s="7"/>
      <c r="BX378" s="7"/>
      <c r="BY378" s="7"/>
      <c r="BZ378" s="7"/>
      <c r="CA378" s="7"/>
      <c r="CB378" s="7"/>
      <c r="CC378" s="7"/>
      <c r="CD378" s="7"/>
      <c r="CE378" s="7"/>
      <c r="CF378" s="7"/>
      <c r="CG378" s="7"/>
      <c r="CH378" s="7"/>
      <c r="CI378" s="7"/>
      <c r="CJ378" s="7"/>
      <c r="CK378" s="7"/>
      <c r="CL378" s="7"/>
      <c r="CM378" s="7"/>
      <c r="CN378" s="7"/>
      <c r="CO378" s="7"/>
      <c r="CP378" s="7"/>
      <c r="CQ378" s="7"/>
      <c r="CR378" s="7"/>
      <c r="CS378" s="7"/>
      <c r="CT378" s="7"/>
      <c r="CU378" s="7"/>
      <c r="CV378" s="7"/>
      <c r="CW378" s="7"/>
      <c r="CX378" s="7"/>
      <c r="CY378" s="7"/>
      <c r="CZ378" s="7"/>
      <c r="DA378" s="7"/>
      <c r="DB378" s="7"/>
      <c r="DC378" s="7"/>
      <c r="DD378" s="7"/>
      <c r="DE378" s="7"/>
      <c r="DF378" s="7"/>
      <c r="DG378" s="7"/>
      <c r="DH378" s="7"/>
      <c r="DI378" s="7"/>
      <c r="DJ378" s="7"/>
      <c r="DK378" s="7"/>
      <c r="DL378" s="7"/>
      <c r="DM378" s="7"/>
      <c r="DN378" s="7"/>
      <c r="DO378" s="7"/>
      <c r="DP378" s="7"/>
      <c r="DQ378" s="7"/>
      <c r="DR378" s="7"/>
      <c r="DS378" s="7"/>
      <c r="DT378" s="7"/>
      <c r="DU378" s="7"/>
      <c r="DV378" s="7"/>
      <c r="DW378" s="7"/>
      <c r="DX378" s="7"/>
      <c r="DY378" s="7"/>
      <c r="DZ378" s="7"/>
      <c r="EA378" s="7"/>
      <c r="EB378" s="7"/>
      <c r="EC378" s="7"/>
      <c r="ED378" s="7"/>
      <c r="EE378" s="7"/>
      <c r="EF378" s="7"/>
      <c r="EG378" s="7"/>
      <c r="EH378" s="7"/>
      <c r="EI378" s="7"/>
      <c r="EJ378" s="7"/>
      <c r="EK378" s="7"/>
      <c r="EL378" s="7"/>
      <c r="EM378" s="7"/>
      <c r="EN378" s="7"/>
      <c r="EO378" s="7"/>
      <c r="EP378" s="7"/>
      <c r="EQ378" s="7"/>
      <c r="ER378" s="7"/>
      <c r="ES378" s="7"/>
      <c r="ET378" s="7"/>
      <c r="EU378" s="7"/>
      <c r="EV378" s="7"/>
      <c r="EW378" s="7"/>
      <c r="EX378" s="7"/>
      <c r="EY378" s="7"/>
      <c r="EZ378" s="7"/>
      <c r="FA378" s="7"/>
      <c r="FB378" s="7"/>
      <c r="FC378" s="7"/>
      <c r="FD378" s="7"/>
      <c r="FE378" s="7"/>
      <c r="FF378" s="7"/>
      <c r="FG378" s="7"/>
      <c r="FH378" s="7"/>
      <c r="FI378" s="7"/>
      <c r="FJ378" s="7"/>
      <c r="FK378" s="7"/>
      <c r="FL378" s="7"/>
      <c r="FM378" s="7"/>
      <c r="FN378" s="7"/>
      <c r="FO378" s="7"/>
      <c r="FP378" s="7"/>
      <c r="FQ378" s="7"/>
      <c r="FR378" s="7"/>
      <c r="FS378" s="7"/>
      <c r="FT378" s="7"/>
      <c r="FU378" s="8"/>
      <c r="FV378" s="3"/>
      <c r="FW378" s="3"/>
      <c r="FX378" s="3"/>
      <c r="FY378" s="3"/>
      <c r="FZ378" s="3"/>
      <c r="GA378" s="3"/>
      <c r="GB378" s="3"/>
      <c r="GC378" s="3"/>
      <c r="GD378" s="3"/>
      <c r="GE378" s="3"/>
      <c r="GF378" s="3"/>
      <c r="GG378" s="3"/>
      <c r="GH378" s="3"/>
      <c r="GI378" s="3"/>
      <c r="GJ378" s="3"/>
      <c r="GK378" s="3"/>
      <c r="GL378" s="3"/>
    </row>
    <row r="379" spans="1:194" x14ac:dyDescent="0.3">
      <c r="A379" s="10" t="s">
        <v>100</v>
      </c>
      <c r="B379" s="9" t="s">
        <v>30</v>
      </c>
      <c r="C379" s="9" t="s">
        <v>29</v>
      </c>
      <c r="D379" s="14" t="s">
        <v>11</v>
      </c>
      <c r="E379" s="9" t="s">
        <v>26</v>
      </c>
      <c r="F379" s="9" t="s">
        <v>26</v>
      </c>
      <c r="G379" s="10"/>
      <c r="H379" s="10" t="s">
        <v>180</v>
      </c>
      <c r="I379" s="10" t="s">
        <v>464</v>
      </c>
      <c r="J379" s="24">
        <v>199.68</v>
      </c>
      <c r="K379" s="28"/>
      <c r="L379" s="28"/>
      <c r="M379" s="24"/>
      <c r="N379" s="28"/>
      <c r="O379" s="28"/>
      <c r="P379" s="24">
        <v>199.68</v>
      </c>
      <c r="Q379" s="28"/>
      <c r="R379" s="28"/>
      <c r="S379" s="24"/>
      <c r="T379" s="28"/>
      <c r="U379" s="28"/>
      <c r="V379" s="9" t="s">
        <v>207</v>
      </c>
      <c r="W379" s="9" t="s">
        <v>213</v>
      </c>
      <c r="X379" s="10"/>
      <c r="Y379" s="10" t="s">
        <v>685</v>
      </c>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s="7"/>
      <c r="BX379" s="7"/>
      <c r="BY379" s="7"/>
      <c r="BZ379" s="7"/>
      <c r="CA379" s="7"/>
      <c r="CB379" s="7"/>
      <c r="CC379" s="7"/>
      <c r="CD379" s="7"/>
      <c r="CE379" s="7"/>
      <c r="CF379" s="7"/>
      <c r="CG379" s="7"/>
      <c r="CH379" s="7"/>
      <c r="CI379" s="7"/>
      <c r="CJ379" s="7"/>
      <c r="CK379" s="7"/>
      <c r="CL379" s="7"/>
      <c r="CM379" s="7"/>
      <c r="CN379" s="7"/>
      <c r="CO379" s="7"/>
      <c r="CP379" s="7"/>
      <c r="CQ379" s="7"/>
      <c r="CR379" s="7"/>
      <c r="CS379" s="7"/>
      <c r="CT379" s="7"/>
      <c r="CU379" s="7"/>
      <c r="CV379" s="7"/>
      <c r="CW379" s="7"/>
      <c r="CX379" s="7"/>
      <c r="CY379" s="7"/>
      <c r="CZ379" s="7"/>
      <c r="DA379" s="7"/>
      <c r="DB379" s="7"/>
      <c r="DC379" s="7"/>
      <c r="DD379" s="7"/>
      <c r="DE379" s="7"/>
      <c r="DF379" s="7"/>
      <c r="DG379" s="7"/>
      <c r="DH379" s="7"/>
      <c r="DI379" s="7"/>
      <c r="DJ379" s="7"/>
      <c r="DK379" s="7"/>
      <c r="DL379" s="7"/>
      <c r="DM379" s="7"/>
      <c r="DN379" s="7"/>
      <c r="DO379" s="7"/>
      <c r="DP379" s="7"/>
      <c r="DQ379" s="7"/>
      <c r="DR379" s="7"/>
      <c r="DS379" s="7"/>
      <c r="DT379" s="7"/>
      <c r="DU379" s="7"/>
      <c r="DV379" s="7"/>
      <c r="DW379" s="7"/>
      <c r="DX379" s="7"/>
      <c r="DY379" s="7"/>
      <c r="DZ379" s="7"/>
      <c r="EA379" s="7"/>
      <c r="EB379" s="7"/>
      <c r="EC379" s="7"/>
      <c r="ED379" s="7"/>
      <c r="EE379" s="7"/>
      <c r="EF379" s="7"/>
      <c r="EG379" s="7"/>
      <c r="EH379" s="7"/>
      <c r="EI379" s="7"/>
      <c r="EJ379" s="7"/>
      <c r="EK379" s="7"/>
      <c r="EL379" s="7"/>
      <c r="EM379" s="7"/>
      <c r="EN379" s="7"/>
      <c r="EO379" s="7"/>
      <c r="EP379" s="7"/>
      <c r="EQ379" s="7"/>
      <c r="ER379" s="7"/>
      <c r="ES379" s="7"/>
      <c r="ET379" s="7"/>
      <c r="EU379" s="7"/>
      <c r="EV379" s="7"/>
      <c r="EW379" s="7"/>
      <c r="EX379" s="7"/>
      <c r="EY379" s="7"/>
      <c r="EZ379" s="7"/>
      <c r="FA379" s="7"/>
      <c r="FB379" s="7"/>
      <c r="FC379" s="7"/>
      <c r="FD379" s="7"/>
      <c r="FE379" s="7"/>
      <c r="FF379" s="7"/>
      <c r="FG379" s="7"/>
      <c r="FH379" s="7"/>
      <c r="FI379" s="7"/>
      <c r="FJ379" s="7"/>
      <c r="FK379" s="7"/>
      <c r="FL379" s="7"/>
      <c r="FM379" s="7"/>
      <c r="FN379" s="7"/>
      <c r="FO379" s="7"/>
      <c r="FP379" s="7"/>
      <c r="FQ379" s="7"/>
      <c r="FR379" s="7"/>
      <c r="FS379" s="7"/>
      <c r="FT379" s="7"/>
      <c r="FU379" s="8"/>
      <c r="FV379" s="3"/>
      <c r="FW379" s="3"/>
      <c r="FX379" s="3"/>
      <c r="FY379" s="3"/>
      <c r="FZ379" s="3"/>
      <c r="GA379" s="3"/>
      <c r="GB379" s="3"/>
      <c r="GC379" s="3"/>
      <c r="GD379" s="3"/>
      <c r="GE379" s="3"/>
      <c r="GF379" s="3"/>
      <c r="GG379" s="3"/>
      <c r="GH379" s="3"/>
      <c r="GI379" s="3"/>
      <c r="GJ379" s="3"/>
      <c r="GK379" s="3"/>
      <c r="GL379" s="3"/>
    </row>
    <row r="380" spans="1:194" x14ac:dyDescent="0.3">
      <c r="A380" s="10" t="s">
        <v>100</v>
      </c>
      <c r="B380" s="9" t="s">
        <v>31</v>
      </c>
      <c r="C380" s="9" t="s">
        <v>29</v>
      </c>
      <c r="D380" s="14" t="s">
        <v>20</v>
      </c>
      <c r="E380" s="9" t="s">
        <v>205</v>
      </c>
      <c r="F380" s="9" t="s">
        <v>205</v>
      </c>
      <c r="G380" s="10"/>
      <c r="H380" s="10" t="s">
        <v>26</v>
      </c>
      <c r="I380" s="10" t="s">
        <v>587</v>
      </c>
      <c r="J380" s="24">
        <v>0</v>
      </c>
      <c r="K380" s="28">
        <v>0</v>
      </c>
      <c r="L380" s="28"/>
      <c r="M380" s="24">
        <v>203.3</v>
      </c>
      <c r="N380" s="28">
        <v>0</v>
      </c>
      <c r="O380" s="28"/>
      <c r="P380" s="24">
        <v>0</v>
      </c>
      <c r="Q380" s="28">
        <v>0</v>
      </c>
      <c r="R380" s="28"/>
      <c r="S380" s="24">
        <v>0</v>
      </c>
      <c r="T380" s="28">
        <v>0</v>
      </c>
      <c r="U380" s="28"/>
      <c r="V380" s="9" t="s">
        <v>207</v>
      </c>
      <c r="W380" s="9" t="s">
        <v>213</v>
      </c>
      <c r="X380" s="10"/>
      <c r="Y380" s="10" t="s">
        <v>589</v>
      </c>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s="7"/>
      <c r="BX380" s="7"/>
      <c r="BY380" s="7"/>
      <c r="BZ380" s="7"/>
      <c r="CA380" s="7"/>
      <c r="CB380" s="7"/>
      <c r="CC380" s="7"/>
      <c r="CD380" s="7"/>
      <c r="CE380" s="7"/>
      <c r="CF380" s="7"/>
      <c r="CG380" s="7"/>
      <c r="CH380" s="7"/>
      <c r="CI380" s="7"/>
      <c r="CJ380" s="7"/>
      <c r="CK380" s="7"/>
      <c r="CL380" s="7"/>
      <c r="CM380" s="7"/>
      <c r="CN380" s="7"/>
      <c r="CO380" s="7"/>
      <c r="CP380" s="7"/>
      <c r="CQ380" s="7"/>
      <c r="CR380" s="7"/>
      <c r="CS380" s="7"/>
      <c r="CT380" s="7"/>
      <c r="CU380" s="7"/>
      <c r="CV380" s="7"/>
      <c r="CW380" s="7"/>
      <c r="CX380" s="7"/>
      <c r="CY380" s="7"/>
      <c r="CZ380" s="7"/>
      <c r="DA380" s="7"/>
      <c r="DB380" s="7"/>
      <c r="DC380" s="7"/>
      <c r="DD380" s="7"/>
      <c r="DE380" s="7"/>
      <c r="DF380" s="7"/>
      <c r="DG380" s="7"/>
      <c r="DH380" s="7"/>
      <c r="DI380" s="7"/>
      <c r="DJ380" s="7"/>
      <c r="DK380" s="7"/>
      <c r="DL380" s="7"/>
      <c r="DM380" s="7"/>
      <c r="DN380" s="7"/>
      <c r="DO380" s="7"/>
      <c r="DP380" s="7"/>
      <c r="DQ380" s="7"/>
      <c r="DR380" s="7"/>
      <c r="DS380" s="7"/>
      <c r="DT380" s="7"/>
      <c r="DU380" s="7"/>
      <c r="DV380" s="7"/>
      <c r="DW380" s="7"/>
      <c r="DX380" s="7"/>
      <c r="DY380" s="7"/>
      <c r="DZ380" s="7"/>
      <c r="EA380" s="7"/>
      <c r="EB380" s="7"/>
      <c r="EC380" s="7"/>
      <c r="ED380" s="7"/>
      <c r="EE380" s="7"/>
      <c r="EF380" s="7"/>
      <c r="EG380" s="7"/>
      <c r="EH380" s="7"/>
      <c r="EI380" s="7"/>
      <c r="EJ380" s="7"/>
      <c r="EK380" s="7"/>
      <c r="EL380" s="7"/>
      <c r="EM380" s="7"/>
      <c r="EN380" s="7"/>
      <c r="EO380" s="7"/>
      <c r="EP380" s="7"/>
      <c r="EQ380" s="7"/>
      <c r="ER380" s="7"/>
      <c r="ES380" s="7"/>
      <c r="ET380" s="7"/>
      <c r="EU380" s="7"/>
      <c r="EV380" s="7"/>
      <c r="EW380" s="7"/>
      <c r="EX380" s="7"/>
      <c r="EY380" s="7"/>
      <c r="EZ380" s="7"/>
      <c r="FA380" s="7"/>
      <c r="FB380" s="7"/>
      <c r="FC380" s="7"/>
      <c r="FD380" s="7"/>
      <c r="FE380" s="7"/>
      <c r="FF380" s="7"/>
      <c r="FG380" s="7"/>
      <c r="FH380" s="7"/>
      <c r="FI380" s="7"/>
      <c r="FJ380" s="7"/>
      <c r="FK380" s="7"/>
      <c r="FL380" s="7"/>
      <c r="FM380" s="7"/>
      <c r="FN380" s="7"/>
      <c r="FO380" s="7"/>
      <c r="FP380" s="7"/>
      <c r="FQ380" s="7"/>
      <c r="FR380" s="7"/>
      <c r="FS380" s="7"/>
      <c r="FT380" s="7"/>
      <c r="FU380" s="8"/>
      <c r="FV380" s="3"/>
      <c r="FW380" s="3"/>
      <c r="FX380" s="3"/>
      <c r="FY380" s="3"/>
      <c r="FZ380" s="3"/>
      <c r="GA380" s="3"/>
      <c r="GB380" s="3"/>
      <c r="GC380" s="3"/>
      <c r="GD380" s="3"/>
      <c r="GE380" s="3"/>
      <c r="GF380" s="3"/>
      <c r="GG380" s="3"/>
      <c r="GH380" s="3"/>
      <c r="GI380" s="3"/>
      <c r="GJ380" s="3"/>
      <c r="GK380" s="3"/>
      <c r="GL380" s="3"/>
    </row>
    <row r="381" spans="1:194" x14ac:dyDescent="0.3">
      <c r="A381" s="10" t="s">
        <v>100</v>
      </c>
      <c r="B381" s="9" t="s">
        <v>31</v>
      </c>
      <c r="C381" s="9" t="s">
        <v>29</v>
      </c>
      <c r="D381" s="18" t="s">
        <v>14</v>
      </c>
      <c r="E381" s="9" t="s">
        <v>209</v>
      </c>
      <c r="F381" s="9" t="s">
        <v>12</v>
      </c>
      <c r="G381" s="10"/>
      <c r="H381" s="10" t="s">
        <v>13</v>
      </c>
      <c r="I381" s="10" t="s">
        <v>584</v>
      </c>
      <c r="J381" s="24">
        <v>0</v>
      </c>
      <c r="K381" s="28">
        <v>0</v>
      </c>
      <c r="L381" s="28"/>
      <c r="M381" s="24">
        <v>0</v>
      </c>
      <c r="N381" s="28">
        <v>0</v>
      </c>
      <c r="O381" s="28"/>
      <c r="P381" s="24">
        <v>612.75</v>
      </c>
      <c r="Q381" s="28">
        <v>6.5618976226172627</v>
      </c>
      <c r="R381" s="28"/>
      <c r="S381" s="24">
        <v>0</v>
      </c>
      <c r="T381" s="28">
        <v>0</v>
      </c>
      <c r="U381" s="28"/>
      <c r="V381" s="9" t="s">
        <v>207</v>
      </c>
      <c r="W381" s="9" t="s">
        <v>208</v>
      </c>
      <c r="X381" s="10" t="s">
        <v>615</v>
      </c>
      <c r="Y381" s="10" t="s">
        <v>589</v>
      </c>
      <c r="Z381" s="7" t="s">
        <v>702</v>
      </c>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c r="CB381" s="7"/>
      <c r="CC381" s="7"/>
      <c r="CD381" s="7"/>
      <c r="CE381" s="7"/>
      <c r="CF381" s="7"/>
      <c r="CG381" s="7"/>
      <c r="CH381" s="7"/>
      <c r="CI381" s="7"/>
      <c r="CJ381" s="7"/>
      <c r="CK381" s="7"/>
      <c r="CL381" s="7"/>
      <c r="CM381" s="7"/>
      <c r="CN381" s="7"/>
      <c r="CO381" s="7"/>
      <c r="CP381" s="7"/>
      <c r="CQ381" s="7"/>
      <c r="CR381" s="7"/>
      <c r="CS381" s="7"/>
      <c r="CT381" s="7"/>
      <c r="CU381" s="7"/>
      <c r="CV381" s="7"/>
      <c r="CW381" s="7"/>
      <c r="CX381" s="7"/>
      <c r="CY381" s="7"/>
      <c r="CZ381" s="7"/>
      <c r="DA381" s="7"/>
      <c r="DB381" s="7"/>
      <c r="DC381" s="7"/>
      <c r="DD381" s="7"/>
      <c r="DE381" s="7"/>
      <c r="DF381" s="7"/>
      <c r="DG381" s="7"/>
      <c r="DH381" s="7"/>
      <c r="DI381" s="7"/>
      <c r="DJ381" s="7"/>
      <c r="DK381" s="7"/>
      <c r="DL381" s="7"/>
      <c r="DM381" s="7"/>
      <c r="DN381" s="7"/>
      <c r="DO381" s="7"/>
      <c r="DP381" s="7"/>
      <c r="DQ381" s="7"/>
      <c r="DR381" s="7"/>
      <c r="DS381" s="7"/>
      <c r="DT381" s="7"/>
      <c r="DU381" s="7"/>
      <c r="DV381" s="7"/>
      <c r="DW381" s="7"/>
      <c r="DX381" s="7"/>
      <c r="DY381" s="7"/>
      <c r="DZ381" s="7"/>
      <c r="EA381" s="7"/>
      <c r="EB381" s="7"/>
      <c r="EC381" s="7"/>
      <c r="ED381" s="7"/>
      <c r="EE381" s="7"/>
      <c r="EF381" s="7"/>
      <c r="EG381" s="7"/>
      <c r="EH381" s="7"/>
      <c r="EI381" s="7"/>
      <c r="EJ381" s="7"/>
      <c r="EK381" s="7"/>
      <c r="EL381" s="7"/>
      <c r="EM381" s="7"/>
      <c r="EN381" s="7"/>
      <c r="EO381" s="7"/>
      <c r="EP381" s="7"/>
      <c r="EQ381" s="7"/>
      <c r="ER381" s="7"/>
      <c r="ES381" s="7"/>
      <c r="ET381" s="7"/>
      <c r="EU381" s="7"/>
      <c r="EV381" s="7"/>
      <c r="EW381" s="7"/>
      <c r="EX381" s="7"/>
      <c r="EY381" s="7"/>
      <c r="EZ381" s="7"/>
      <c r="FA381" s="7"/>
      <c r="FB381" s="7"/>
      <c r="FC381" s="7"/>
      <c r="FD381" s="7"/>
      <c r="FE381" s="7"/>
      <c r="FF381" s="7"/>
      <c r="FG381" s="7"/>
      <c r="FH381" s="7"/>
      <c r="FI381" s="7"/>
      <c r="FJ381" s="7"/>
      <c r="FK381" s="7"/>
      <c r="FL381" s="7"/>
      <c r="FM381" s="7"/>
      <c r="FN381" s="7"/>
      <c r="FO381" s="7"/>
      <c r="FP381" s="7"/>
      <c r="FQ381" s="7"/>
      <c r="FR381" s="7"/>
      <c r="FS381" s="7"/>
      <c r="FT381" s="7"/>
      <c r="FU381" s="8"/>
      <c r="FV381" s="3"/>
      <c r="FW381" s="3"/>
      <c r="FX381" s="3"/>
      <c r="FY381" s="3"/>
      <c r="FZ381" s="3"/>
      <c r="GA381" s="3"/>
      <c r="GB381" s="3"/>
      <c r="GC381" s="3"/>
      <c r="GD381" s="3"/>
      <c r="GE381" s="3"/>
      <c r="GF381" s="3"/>
      <c r="GG381" s="3"/>
      <c r="GH381" s="3"/>
      <c r="GI381" s="3"/>
      <c r="GJ381" s="3"/>
      <c r="GK381" s="3"/>
      <c r="GL381" s="3"/>
    </row>
    <row r="382" spans="1:194" x14ac:dyDescent="0.3">
      <c r="A382" s="10" t="s">
        <v>101</v>
      </c>
      <c r="B382" s="9" t="s">
        <v>35</v>
      </c>
      <c r="C382" s="9" t="s">
        <v>2</v>
      </c>
      <c r="D382" s="14" t="s">
        <v>20</v>
      </c>
      <c r="E382" s="9" t="s">
        <v>205</v>
      </c>
      <c r="F382" s="9" t="s">
        <v>205</v>
      </c>
      <c r="G382" s="10" t="s">
        <v>150</v>
      </c>
      <c r="H382" s="10" t="s">
        <v>215</v>
      </c>
      <c r="I382" s="10"/>
      <c r="J382" s="24">
        <v>0</v>
      </c>
      <c r="K382" s="28">
        <v>0</v>
      </c>
      <c r="L382" s="28"/>
      <c r="M382" s="24">
        <v>161</v>
      </c>
      <c r="N382" s="28">
        <v>0</v>
      </c>
      <c r="O382" s="28"/>
      <c r="P382" s="24">
        <v>0</v>
      </c>
      <c r="Q382" s="28">
        <v>0</v>
      </c>
      <c r="R382" s="28"/>
      <c r="S382" s="24">
        <v>0</v>
      </c>
      <c r="T382" s="28">
        <v>0</v>
      </c>
      <c r="U382" s="28"/>
      <c r="V382" s="9" t="s">
        <v>207</v>
      </c>
      <c r="W382" s="9" t="s">
        <v>213</v>
      </c>
      <c r="X382" s="10" t="s">
        <v>150</v>
      </c>
      <c r="Y382" s="10" t="s">
        <v>216</v>
      </c>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c r="CC382" s="7"/>
      <c r="CD382" s="7"/>
      <c r="CE382" s="7"/>
      <c r="CF382" s="7"/>
      <c r="CG382" s="7"/>
      <c r="CH382" s="7"/>
      <c r="CI382" s="7"/>
      <c r="CJ382" s="7"/>
      <c r="CK382" s="7"/>
      <c r="CL382" s="7"/>
      <c r="CM382" s="7"/>
      <c r="CN382" s="7"/>
      <c r="CO382" s="7"/>
      <c r="CP382" s="7"/>
      <c r="CQ382" s="7"/>
      <c r="CR382" s="7"/>
      <c r="CS382" s="7"/>
      <c r="CT382" s="7"/>
      <c r="CU382" s="7"/>
      <c r="CV382" s="7"/>
      <c r="CW382" s="7"/>
      <c r="CX382" s="7"/>
      <c r="CY382" s="7"/>
      <c r="CZ382" s="7"/>
      <c r="DA382" s="7"/>
      <c r="DB382" s="7"/>
      <c r="DC382" s="7"/>
      <c r="DD382" s="7"/>
      <c r="DE382" s="7"/>
      <c r="DF382" s="7"/>
      <c r="DG382" s="7"/>
      <c r="DH382" s="7"/>
      <c r="DI382" s="7"/>
      <c r="DJ382" s="7"/>
      <c r="DK382" s="7"/>
      <c r="DL382" s="7"/>
      <c r="DM382" s="7"/>
      <c r="DN382" s="7"/>
      <c r="DO382" s="7"/>
      <c r="DP382" s="7"/>
      <c r="DQ382" s="7"/>
      <c r="DR382" s="7"/>
      <c r="DS382" s="7"/>
      <c r="DT382" s="7"/>
      <c r="DU382" s="7"/>
      <c r="DV382" s="7"/>
      <c r="DW382" s="7"/>
      <c r="DX382" s="7"/>
      <c r="DY382" s="7"/>
      <c r="DZ382" s="7"/>
      <c r="EA382" s="7"/>
      <c r="EB382" s="7"/>
      <c r="EC382" s="7"/>
      <c r="ED382" s="7"/>
      <c r="EE382" s="7"/>
      <c r="EF382" s="7"/>
      <c r="EG382" s="7"/>
      <c r="EH382" s="7"/>
      <c r="EI382" s="7"/>
      <c r="EJ382" s="7"/>
      <c r="EK382" s="7"/>
      <c r="EL382" s="7"/>
      <c r="EM382" s="7"/>
      <c r="EN382" s="7"/>
      <c r="EO382" s="7"/>
      <c r="EP382" s="7"/>
      <c r="EQ382" s="7"/>
      <c r="ER382" s="7"/>
      <c r="ES382" s="7"/>
      <c r="ET382" s="7"/>
      <c r="EU382" s="7"/>
      <c r="EV382" s="7"/>
      <c r="EW382" s="7"/>
      <c r="EX382" s="7"/>
      <c r="EY382" s="7"/>
      <c r="EZ382" s="7"/>
      <c r="FA382" s="7"/>
      <c r="FB382" s="7"/>
      <c r="FC382" s="7"/>
      <c r="FD382" s="7"/>
      <c r="FE382" s="7"/>
      <c r="FF382" s="7"/>
      <c r="FG382" s="7"/>
      <c r="FH382" s="7"/>
      <c r="FI382" s="7"/>
      <c r="FJ382" s="7"/>
      <c r="FK382" s="7"/>
      <c r="FL382" s="7"/>
      <c r="FM382" s="7"/>
      <c r="FN382" s="7"/>
      <c r="FO382" s="7"/>
      <c r="FP382" s="7"/>
      <c r="FQ382" s="7"/>
      <c r="FR382" s="7"/>
      <c r="FS382" s="7"/>
      <c r="FT382" s="7"/>
      <c r="FU382" s="8"/>
      <c r="FV382" s="3"/>
      <c r="FW382" s="3"/>
      <c r="FX382" s="3"/>
      <c r="FY382" s="3"/>
      <c r="FZ382" s="3"/>
      <c r="GA382" s="3"/>
      <c r="GB382" s="3"/>
      <c r="GC382" s="3"/>
      <c r="GD382" s="3"/>
      <c r="GE382" s="3"/>
      <c r="GF382" s="3"/>
      <c r="GG382" s="3"/>
      <c r="GH382" s="3"/>
      <c r="GI382" s="3"/>
      <c r="GJ382" s="3"/>
      <c r="GK382" s="3"/>
      <c r="GL382" s="3"/>
    </row>
    <row r="383" spans="1:194" x14ac:dyDescent="0.3">
      <c r="A383" s="10" t="s">
        <v>101</v>
      </c>
      <c r="B383" s="9" t="s">
        <v>35</v>
      </c>
      <c r="C383" s="9" t="s">
        <v>2</v>
      </c>
      <c r="D383" s="9" t="s">
        <v>17</v>
      </c>
      <c r="E383" s="9" t="s">
        <v>205</v>
      </c>
      <c r="F383" s="9" t="s">
        <v>205</v>
      </c>
      <c r="G383" s="10" t="s">
        <v>150</v>
      </c>
      <c r="H383" s="10" t="s">
        <v>206</v>
      </c>
      <c r="I383" s="10"/>
      <c r="J383" s="24">
        <v>0</v>
      </c>
      <c r="K383" s="28">
        <v>0</v>
      </c>
      <c r="L383" s="28"/>
      <c r="M383" s="24">
        <v>284.62</v>
      </c>
      <c r="N383" s="28">
        <v>0</v>
      </c>
      <c r="O383" s="28"/>
      <c r="P383" s="24">
        <v>0</v>
      </c>
      <c r="Q383" s="28">
        <v>0</v>
      </c>
      <c r="R383" s="28"/>
      <c r="S383" s="24">
        <v>426.92999999999995</v>
      </c>
      <c r="T383" s="28">
        <v>0</v>
      </c>
      <c r="U383" s="28"/>
      <c r="V383" s="9" t="s">
        <v>207</v>
      </c>
      <c r="W383" s="9" t="s">
        <v>208</v>
      </c>
      <c r="X383" s="10" t="s">
        <v>150</v>
      </c>
      <c r="Y383" s="10"/>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c r="BW383" s="7"/>
      <c r="BX383" s="7"/>
      <c r="BY383" s="7"/>
      <c r="BZ383" s="7"/>
      <c r="CA383" s="7"/>
      <c r="CB383" s="7"/>
      <c r="CC383" s="7"/>
      <c r="CD383" s="7"/>
      <c r="CE383" s="7"/>
      <c r="CF383" s="7"/>
      <c r="CG383" s="7"/>
      <c r="CH383" s="7"/>
      <c r="CI383" s="7"/>
      <c r="CJ383" s="7"/>
      <c r="CK383" s="7"/>
      <c r="CL383" s="7"/>
      <c r="CM383" s="7"/>
      <c r="CN383" s="7"/>
      <c r="CO383" s="7"/>
      <c r="CP383" s="7"/>
      <c r="CQ383" s="7"/>
      <c r="CR383" s="7"/>
      <c r="CS383" s="7"/>
      <c r="CT383" s="7"/>
      <c r="CU383" s="7"/>
      <c r="CV383" s="7"/>
      <c r="CW383" s="7"/>
      <c r="CX383" s="7"/>
      <c r="CY383" s="7"/>
      <c r="CZ383" s="7"/>
      <c r="DA383" s="7"/>
      <c r="DB383" s="7"/>
      <c r="DC383" s="7"/>
      <c r="DD383" s="7"/>
      <c r="DE383" s="7"/>
      <c r="DF383" s="7"/>
      <c r="DG383" s="7"/>
      <c r="DH383" s="7"/>
      <c r="DI383" s="7"/>
      <c r="DJ383" s="7"/>
      <c r="DK383" s="7"/>
      <c r="DL383" s="7"/>
      <c r="DM383" s="7"/>
      <c r="DN383" s="7"/>
      <c r="DO383" s="7"/>
      <c r="DP383" s="7"/>
      <c r="DQ383" s="7"/>
      <c r="DR383" s="7"/>
      <c r="DS383" s="7"/>
      <c r="DT383" s="7"/>
      <c r="DU383" s="7"/>
      <c r="DV383" s="7"/>
      <c r="DW383" s="7"/>
      <c r="DX383" s="7"/>
      <c r="DY383" s="7"/>
      <c r="DZ383" s="7"/>
      <c r="EA383" s="7"/>
      <c r="EB383" s="7"/>
      <c r="EC383" s="7"/>
      <c r="ED383" s="7"/>
      <c r="EE383" s="7"/>
      <c r="EF383" s="7"/>
      <c r="EG383" s="7"/>
      <c r="EH383" s="7"/>
      <c r="EI383" s="7"/>
      <c r="EJ383" s="7"/>
      <c r="EK383" s="7"/>
      <c r="EL383" s="7"/>
      <c r="EM383" s="7"/>
      <c r="EN383" s="7"/>
      <c r="EO383" s="7"/>
      <c r="EP383" s="7"/>
      <c r="EQ383" s="7"/>
      <c r="ER383" s="7"/>
      <c r="ES383" s="7"/>
      <c r="ET383" s="7"/>
      <c r="EU383" s="7"/>
      <c r="EV383" s="7"/>
      <c r="EW383" s="7"/>
      <c r="EX383" s="7"/>
      <c r="EY383" s="7"/>
      <c r="EZ383" s="7"/>
      <c r="FA383" s="7"/>
      <c r="FB383" s="7"/>
      <c r="FC383" s="7"/>
      <c r="FD383" s="7"/>
      <c r="FE383" s="7"/>
      <c r="FF383" s="7"/>
      <c r="FG383" s="7"/>
      <c r="FH383" s="7"/>
      <c r="FI383" s="7"/>
      <c r="FJ383" s="7"/>
      <c r="FK383" s="7"/>
      <c r="FL383" s="7"/>
      <c r="FM383" s="7"/>
      <c r="FN383" s="7"/>
      <c r="FO383" s="7"/>
      <c r="FP383" s="7"/>
      <c r="FQ383" s="7"/>
      <c r="FR383" s="7"/>
      <c r="FS383" s="7"/>
      <c r="FT383" s="7"/>
      <c r="FU383" s="8"/>
      <c r="FV383" s="3"/>
      <c r="FW383" s="3"/>
      <c r="FX383" s="3"/>
      <c r="FY383" s="3"/>
      <c r="FZ383" s="3"/>
      <c r="GA383" s="3"/>
      <c r="GB383" s="3"/>
      <c r="GC383" s="3"/>
      <c r="GD383" s="3"/>
      <c r="GE383" s="3"/>
      <c r="GF383" s="3"/>
      <c r="GG383" s="3"/>
      <c r="GH383" s="3"/>
      <c r="GI383" s="3"/>
      <c r="GJ383" s="3"/>
      <c r="GK383" s="3"/>
      <c r="GL383" s="3"/>
    </row>
    <row r="384" spans="1:194" x14ac:dyDescent="0.3">
      <c r="A384" s="10" t="s">
        <v>101</v>
      </c>
      <c r="B384" s="9" t="s">
        <v>30</v>
      </c>
      <c r="C384" s="9" t="s">
        <v>2</v>
      </c>
      <c r="D384" s="18" t="s">
        <v>14</v>
      </c>
      <c r="E384" s="9" t="s">
        <v>209</v>
      </c>
      <c r="F384" s="9" t="s">
        <v>209</v>
      </c>
      <c r="G384" s="10"/>
      <c r="H384" s="10" t="s">
        <v>160</v>
      </c>
      <c r="I384" s="10"/>
      <c r="J384" s="24"/>
      <c r="K384" s="28"/>
      <c r="L384" s="28"/>
      <c r="M384" s="24"/>
      <c r="N384" s="28"/>
      <c r="O384" s="28"/>
      <c r="P384" s="24"/>
      <c r="Q384" s="28"/>
      <c r="R384" s="28"/>
      <c r="S384" s="24"/>
      <c r="T384" s="28"/>
      <c r="U384" s="28"/>
      <c r="V384" s="9" t="s">
        <v>211</v>
      </c>
      <c r="W384" s="9" t="s">
        <v>208</v>
      </c>
      <c r="X384" s="10"/>
      <c r="Y384" s="10"/>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c r="BW384" s="7"/>
      <c r="BX384" s="7"/>
      <c r="BY384" s="7"/>
      <c r="BZ384" s="7"/>
      <c r="CA384" s="7"/>
      <c r="CB384" s="7"/>
      <c r="CC384" s="7"/>
      <c r="CD384" s="7"/>
      <c r="CE384" s="7"/>
      <c r="CF384" s="7"/>
      <c r="CG384" s="7"/>
      <c r="CH384" s="7"/>
      <c r="CI384" s="7"/>
      <c r="CJ384" s="7"/>
      <c r="CK384" s="7"/>
      <c r="CL384" s="7"/>
      <c r="CM384" s="7"/>
      <c r="CN384" s="7"/>
      <c r="CO384" s="7"/>
      <c r="CP384" s="7"/>
      <c r="CQ384" s="7"/>
      <c r="CR384" s="7"/>
      <c r="CS384" s="7"/>
      <c r="CT384" s="7"/>
      <c r="CU384" s="7"/>
      <c r="CV384" s="7"/>
      <c r="CW384" s="7"/>
      <c r="CX384" s="7"/>
      <c r="CY384" s="7"/>
      <c r="CZ384" s="7"/>
      <c r="DA384" s="7"/>
      <c r="DB384" s="7"/>
      <c r="DC384" s="7"/>
      <c r="DD384" s="7"/>
      <c r="DE384" s="7"/>
      <c r="DF384" s="7"/>
      <c r="DG384" s="7"/>
      <c r="DH384" s="7"/>
      <c r="DI384" s="7"/>
      <c r="DJ384" s="7"/>
      <c r="DK384" s="7"/>
      <c r="DL384" s="7"/>
      <c r="DM384" s="7"/>
      <c r="DN384" s="7"/>
      <c r="DO384" s="7"/>
      <c r="DP384" s="7"/>
      <c r="DQ384" s="7"/>
      <c r="DR384" s="7"/>
      <c r="DS384" s="7"/>
      <c r="DT384" s="7"/>
      <c r="DU384" s="7"/>
      <c r="DV384" s="7"/>
      <c r="DW384" s="7"/>
      <c r="DX384" s="7"/>
      <c r="DY384" s="7"/>
      <c r="DZ384" s="7"/>
      <c r="EA384" s="7"/>
      <c r="EB384" s="7"/>
      <c r="EC384" s="7"/>
      <c r="ED384" s="7"/>
      <c r="EE384" s="7"/>
      <c r="EF384" s="7"/>
      <c r="EG384" s="7"/>
      <c r="EH384" s="7"/>
      <c r="EI384" s="7"/>
      <c r="EJ384" s="7"/>
      <c r="EK384" s="7"/>
      <c r="EL384" s="7"/>
      <c r="EM384" s="7"/>
      <c r="EN384" s="7"/>
      <c r="EO384" s="7"/>
      <c r="EP384" s="7"/>
      <c r="EQ384" s="7"/>
      <c r="ER384" s="7"/>
      <c r="ES384" s="7"/>
      <c r="ET384" s="7"/>
      <c r="EU384" s="7"/>
      <c r="EV384" s="7"/>
      <c r="EW384" s="7"/>
      <c r="EX384" s="7"/>
      <c r="EY384" s="7"/>
      <c r="EZ384" s="7"/>
      <c r="FA384" s="7"/>
      <c r="FB384" s="7"/>
      <c r="FC384" s="7"/>
      <c r="FD384" s="7"/>
      <c r="FE384" s="7"/>
      <c r="FF384" s="7"/>
      <c r="FG384" s="7"/>
      <c r="FH384" s="7"/>
      <c r="FI384" s="7"/>
      <c r="FJ384" s="7"/>
      <c r="FK384" s="7"/>
      <c r="FL384" s="7"/>
      <c r="FM384" s="7"/>
      <c r="FN384" s="7"/>
      <c r="FO384" s="7"/>
      <c r="FP384" s="7"/>
      <c r="FQ384" s="7"/>
      <c r="FR384" s="7"/>
      <c r="FS384" s="7"/>
      <c r="FT384" s="7"/>
      <c r="FU384" s="8"/>
      <c r="FV384" s="3"/>
      <c r="FW384" s="3"/>
      <c r="FX384" s="3"/>
      <c r="FY384" s="3"/>
      <c r="FZ384" s="3"/>
      <c r="GA384" s="3"/>
      <c r="GB384" s="3"/>
      <c r="GC384" s="3"/>
      <c r="GD384" s="3"/>
      <c r="GE384" s="3"/>
      <c r="GF384" s="3"/>
      <c r="GG384" s="3"/>
      <c r="GH384" s="3"/>
      <c r="GI384" s="3"/>
      <c r="GJ384" s="3"/>
      <c r="GK384" s="3"/>
      <c r="GL384" s="3"/>
    </row>
    <row r="385" spans="1:194" x14ac:dyDescent="0.3">
      <c r="A385" s="10" t="s">
        <v>101</v>
      </c>
      <c r="B385" s="9" t="s">
        <v>30</v>
      </c>
      <c r="C385" s="9" t="s">
        <v>2</v>
      </c>
      <c r="D385" s="18" t="s">
        <v>14</v>
      </c>
      <c r="E385" s="9" t="s">
        <v>209</v>
      </c>
      <c r="F385" s="9" t="s">
        <v>12</v>
      </c>
      <c r="G385" s="10"/>
      <c r="H385" s="10" t="s">
        <v>253</v>
      </c>
      <c r="I385" s="10" t="s">
        <v>465</v>
      </c>
      <c r="J385" s="24">
        <v>61.75</v>
      </c>
      <c r="K385" s="28">
        <v>0.3</v>
      </c>
      <c r="L385" s="28"/>
      <c r="M385" s="24"/>
      <c r="N385" s="28"/>
      <c r="O385" s="28"/>
      <c r="P385" s="24"/>
      <c r="Q385" s="28"/>
      <c r="R385" s="28"/>
      <c r="S385" s="24">
        <v>92.625</v>
      </c>
      <c r="T385" s="28">
        <v>0.76</v>
      </c>
      <c r="U385" s="28"/>
      <c r="V385" s="9" t="s">
        <v>207</v>
      </c>
      <c r="W385" s="9" t="s">
        <v>208</v>
      </c>
      <c r="X385" s="10"/>
      <c r="Y385" s="10" t="s">
        <v>368</v>
      </c>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c r="BW385" s="7"/>
      <c r="BX385" s="7"/>
      <c r="BY385" s="7"/>
      <c r="BZ385" s="7"/>
      <c r="CA385" s="7"/>
      <c r="CB385" s="7"/>
      <c r="CC385" s="7"/>
      <c r="CD385" s="7"/>
      <c r="CE385" s="7"/>
      <c r="CF385" s="7"/>
      <c r="CG385" s="7"/>
      <c r="CH385" s="7"/>
      <c r="CI385" s="7"/>
      <c r="CJ385" s="7"/>
      <c r="CK385" s="7"/>
      <c r="CL385" s="7"/>
      <c r="CM385" s="7"/>
      <c r="CN385" s="7"/>
      <c r="CO385" s="7"/>
      <c r="CP385" s="7"/>
      <c r="CQ385" s="7"/>
      <c r="CR385" s="7"/>
      <c r="CS385" s="7"/>
      <c r="CT385" s="7"/>
      <c r="CU385" s="7"/>
      <c r="CV385" s="7"/>
      <c r="CW385" s="7"/>
      <c r="CX385" s="7"/>
      <c r="CY385" s="7"/>
      <c r="CZ385" s="7"/>
      <c r="DA385" s="7"/>
      <c r="DB385" s="7"/>
      <c r="DC385" s="7"/>
      <c r="DD385" s="7"/>
      <c r="DE385" s="7"/>
      <c r="DF385" s="7"/>
      <c r="DG385" s="7"/>
      <c r="DH385" s="7"/>
      <c r="DI385" s="7"/>
      <c r="DJ385" s="7"/>
      <c r="DK385" s="7"/>
      <c r="DL385" s="7"/>
      <c r="DM385" s="7"/>
      <c r="DN385" s="7"/>
      <c r="DO385" s="7"/>
      <c r="DP385" s="7"/>
      <c r="DQ385" s="7"/>
      <c r="DR385" s="7"/>
      <c r="DS385" s="7"/>
      <c r="DT385" s="7"/>
      <c r="DU385" s="7"/>
      <c r="DV385" s="7"/>
      <c r="DW385" s="7"/>
      <c r="DX385" s="7"/>
      <c r="DY385" s="7"/>
      <c r="DZ385" s="7"/>
      <c r="EA385" s="7"/>
      <c r="EB385" s="7"/>
      <c r="EC385" s="7"/>
      <c r="ED385" s="7"/>
      <c r="EE385" s="7"/>
      <c r="EF385" s="7"/>
      <c r="EG385" s="7"/>
      <c r="EH385" s="7"/>
      <c r="EI385" s="7"/>
      <c r="EJ385" s="7"/>
      <c r="EK385" s="7"/>
      <c r="EL385" s="7"/>
      <c r="EM385" s="7"/>
      <c r="EN385" s="7"/>
      <c r="EO385" s="7"/>
      <c r="EP385" s="7"/>
      <c r="EQ385" s="7"/>
      <c r="ER385" s="7"/>
      <c r="ES385" s="7"/>
      <c r="ET385" s="7"/>
      <c r="EU385" s="7"/>
      <c r="EV385" s="7"/>
      <c r="EW385" s="7"/>
      <c r="EX385" s="7"/>
      <c r="EY385" s="7"/>
      <c r="EZ385" s="7"/>
      <c r="FA385" s="7"/>
      <c r="FB385" s="7"/>
      <c r="FC385" s="7"/>
      <c r="FD385" s="7"/>
      <c r="FE385" s="7"/>
      <c r="FF385" s="7"/>
      <c r="FG385" s="7"/>
      <c r="FH385" s="7"/>
      <c r="FI385" s="7"/>
      <c r="FJ385" s="7"/>
      <c r="FK385" s="7"/>
      <c r="FL385" s="7"/>
      <c r="FM385" s="7"/>
      <c r="FN385" s="7"/>
      <c r="FO385" s="7"/>
      <c r="FP385" s="7"/>
      <c r="FQ385" s="7"/>
      <c r="FR385" s="7"/>
      <c r="FS385" s="7"/>
      <c r="FT385" s="7"/>
      <c r="FU385" s="8"/>
      <c r="FV385" s="3"/>
      <c r="FW385" s="3"/>
      <c r="FX385" s="3"/>
      <c r="FY385" s="3"/>
      <c r="FZ385" s="3"/>
      <c r="GA385" s="3"/>
      <c r="GB385" s="3"/>
      <c r="GC385" s="3"/>
      <c r="GD385" s="3"/>
      <c r="GE385" s="3"/>
      <c r="GF385" s="3"/>
      <c r="GG385" s="3"/>
      <c r="GH385" s="3"/>
      <c r="GI385" s="3"/>
      <c r="GJ385" s="3"/>
      <c r="GK385" s="3"/>
      <c r="GL385" s="3"/>
    </row>
    <row r="386" spans="1:194" ht="9.6" customHeight="1" x14ac:dyDescent="0.3">
      <c r="A386" s="10" t="s">
        <v>101</v>
      </c>
      <c r="B386" s="9" t="s">
        <v>30</v>
      </c>
      <c r="C386" s="9" t="s">
        <v>2</v>
      </c>
      <c r="D386" s="14" t="s">
        <v>11</v>
      </c>
      <c r="E386" s="9" t="s">
        <v>26</v>
      </c>
      <c r="F386" s="9" t="s">
        <v>26</v>
      </c>
      <c r="G386" s="10"/>
      <c r="H386" s="10" t="s">
        <v>180</v>
      </c>
      <c r="I386" s="10" t="s">
        <v>466</v>
      </c>
      <c r="J386" s="24">
        <v>103.42400000000001</v>
      </c>
      <c r="K386" s="28"/>
      <c r="L386" s="28"/>
      <c r="M386" s="24"/>
      <c r="N386" s="28"/>
      <c r="O386" s="28"/>
      <c r="P386" s="24">
        <v>103.42400000000001</v>
      </c>
      <c r="Q386" s="28"/>
      <c r="R386" s="28"/>
      <c r="S386" s="24"/>
      <c r="T386" s="28"/>
      <c r="U386" s="28"/>
      <c r="V386" s="9" t="s">
        <v>207</v>
      </c>
      <c r="W386" s="9" t="s">
        <v>213</v>
      </c>
      <c r="X386" s="10"/>
      <c r="Y386" s="10" t="s">
        <v>267</v>
      </c>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c r="BW386" s="7"/>
      <c r="BX386" s="7"/>
      <c r="BY386" s="7"/>
      <c r="BZ386" s="7"/>
      <c r="CA386" s="7"/>
      <c r="CB386" s="7"/>
      <c r="CC386" s="7"/>
      <c r="CD386" s="7"/>
      <c r="CE386" s="7"/>
      <c r="CF386" s="7"/>
      <c r="CG386" s="7"/>
      <c r="CH386" s="7"/>
      <c r="CI386" s="7"/>
      <c r="CJ386" s="7"/>
      <c r="CK386" s="7"/>
      <c r="CL386" s="7"/>
      <c r="CM386" s="7"/>
      <c r="CN386" s="7"/>
      <c r="CO386" s="7"/>
      <c r="CP386" s="7"/>
      <c r="CQ386" s="7"/>
      <c r="CR386" s="7"/>
      <c r="CS386" s="7"/>
      <c r="CT386" s="7"/>
      <c r="CU386" s="7"/>
      <c r="CV386" s="7"/>
      <c r="CW386" s="7"/>
      <c r="CX386" s="7"/>
      <c r="CY386" s="7"/>
      <c r="CZ386" s="7"/>
      <c r="DA386" s="7"/>
      <c r="DB386" s="7"/>
      <c r="DC386" s="7"/>
      <c r="DD386" s="7"/>
      <c r="DE386" s="7"/>
      <c r="DF386" s="7"/>
      <c r="DG386" s="7"/>
      <c r="DH386" s="7"/>
      <c r="DI386" s="7"/>
      <c r="DJ386" s="7"/>
      <c r="DK386" s="7"/>
      <c r="DL386" s="7"/>
      <c r="DM386" s="7"/>
      <c r="DN386" s="7"/>
      <c r="DO386" s="7"/>
      <c r="DP386" s="7"/>
      <c r="DQ386" s="7"/>
      <c r="DR386" s="7"/>
      <c r="DS386" s="7"/>
      <c r="DT386" s="7"/>
      <c r="DU386" s="7"/>
      <c r="DV386" s="7"/>
      <c r="DW386" s="7"/>
      <c r="DX386" s="7"/>
      <c r="DY386" s="7"/>
      <c r="DZ386" s="7"/>
      <c r="EA386" s="7"/>
      <c r="EB386" s="7"/>
      <c r="EC386" s="7"/>
      <c r="ED386" s="7"/>
      <c r="EE386" s="7"/>
      <c r="EF386" s="7"/>
      <c r="EG386" s="7"/>
      <c r="EH386" s="7"/>
      <c r="EI386" s="7"/>
      <c r="EJ386" s="7"/>
      <c r="EK386" s="7"/>
      <c r="EL386" s="7"/>
      <c r="EM386" s="7"/>
      <c r="EN386" s="7"/>
      <c r="EO386" s="7"/>
      <c r="EP386" s="7"/>
      <c r="EQ386" s="7"/>
      <c r="ER386" s="7"/>
      <c r="ES386" s="7"/>
      <c r="ET386" s="7"/>
      <c r="EU386" s="7"/>
      <c r="EV386" s="7"/>
      <c r="EW386" s="7"/>
      <c r="EX386" s="7"/>
      <c r="EY386" s="7"/>
      <c r="EZ386" s="7"/>
      <c r="FA386" s="7"/>
      <c r="FB386" s="7"/>
      <c r="FC386" s="7"/>
      <c r="FD386" s="7"/>
      <c r="FE386" s="7"/>
      <c r="FF386" s="7"/>
      <c r="FG386" s="7"/>
      <c r="FH386" s="7"/>
      <c r="FI386" s="7"/>
      <c r="FJ386" s="7"/>
      <c r="FK386" s="7"/>
      <c r="FL386" s="7"/>
      <c r="FM386" s="7"/>
      <c r="FN386" s="7"/>
      <c r="FO386" s="7"/>
      <c r="FP386" s="7"/>
      <c r="FQ386" s="7"/>
      <c r="FR386" s="7"/>
      <c r="FS386" s="7"/>
      <c r="FT386" s="7"/>
      <c r="FU386" s="8"/>
      <c r="FV386" s="3"/>
      <c r="FW386" s="3"/>
      <c r="FX386" s="3"/>
      <c r="FY386" s="3"/>
      <c r="FZ386" s="3"/>
      <c r="GA386" s="3"/>
      <c r="GB386" s="3"/>
      <c r="GC386" s="3"/>
      <c r="GD386" s="3"/>
      <c r="GE386" s="3"/>
      <c r="GF386" s="3"/>
      <c r="GG386" s="3"/>
      <c r="GH386" s="3"/>
      <c r="GI386" s="3"/>
      <c r="GJ386" s="3"/>
      <c r="GK386" s="3"/>
      <c r="GL386" s="3"/>
    </row>
    <row r="387" spans="1:194" x14ac:dyDescent="0.3">
      <c r="A387" s="10" t="s">
        <v>102</v>
      </c>
      <c r="B387" s="9" t="s">
        <v>30</v>
      </c>
      <c r="C387" s="9" t="s">
        <v>2</v>
      </c>
      <c r="D387" s="14" t="s">
        <v>20</v>
      </c>
      <c r="E387" s="9" t="s">
        <v>205</v>
      </c>
      <c r="F387" s="9" t="s">
        <v>205</v>
      </c>
      <c r="G387" s="10"/>
      <c r="H387" s="10" t="s">
        <v>241</v>
      </c>
      <c r="I387" s="10" t="s">
        <v>467</v>
      </c>
      <c r="J387" s="24"/>
      <c r="K387" s="28"/>
      <c r="L387" s="28"/>
      <c r="M387" s="24">
        <v>146.9</v>
      </c>
      <c r="N387" s="28"/>
      <c r="O387" s="28"/>
      <c r="P387" s="24"/>
      <c r="Q387" s="28"/>
      <c r="R387" s="28"/>
      <c r="S387" s="24"/>
      <c r="T387" s="28"/>
      <c r="U387" s="28"/>
      <c r="V387" s="9" t="s">
        <v>207</v>
      </c>
      <c r="W387" s="9" t="s">
        <v>213</v>
      </c>
      <c r="X387" s="10"/>
      <c r="Y387" s="10" t="s">
        <v>274</v>
      </c>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c r="BW387" s="7"/>
      <c r="BX387" s="7"/>
      <c r="BY387" s="7"/>
      <c r="BZ387" s="7"/>
      <c r="CA387" s="7"/>
      <c r="CB387" s="7"/>
      <c r="CC387" s="7"/>
      <c r="CD387" s="7"/>
      <c r="CE387" s="7"/>
      <c r="CF387" s="7"/>
      <c r="CG387" s="7"/>
      <c r="CH387" s="7"/>
      <c r="CI387" s="7"/>
      <c r="CJ387" s="7"/>
      <c r="CK387" s="7"/>
      <c r="CL387" s="7"/>
      <c r="CM387" s="7"/>
      <c r="CN387" s="7"/>
      <c r="CO387" s="7"/>
      <c r="CP387" s="7"/>
      <c r="CQ387" s="7"/>
      <c r="CR387" s="7"/>
      <c r="CS387" s="7"/>
      <c r="CT387" s="7"/>
      <c r="CU387" s="7"/>
      <c r="CV387" s="7"/>
      <c r="CW387" s="7"/>
      <c r="CX387" s="7"/>
      <c r="CY387" s="7"/>
      <c r="CZ387" s="7"/>
      <c r="DA387" s="7"/>
      <c r="DB387" s="7"/>
      <c r="DC387" s="7"/>
      <c r="DD387" s="7"/>
      <c r="DE387" s="7"/>
      <c r="DF387" s="7"/>
      <c r="DG387" s="7"/>
      <c r="DH387" s="7"/>
      <c r="DI387" s="7"/>
      <c r="DJ387" s="7"/>
      <c r="DK387" s="7"/>
      <c r="DL387" s="7"/>
      <c r="DM387" s="7"/>
      <c r="DN387" s="7"/>
      <c r="DO387" s="7"/>
      <c r="DP387" s="7"/>
      <c r="DQ387" s="7"/>
      <c r="DR387" s="7"/>
      <c r="DS387" s="7"/>
      <c r="DT387" s="7"/>
      <c r="DU387" s="7"/>
      <c r="DV387" s="7"/>
      <c r="DW387" s="7"/>
      <c r="DX387" s="7"/>
      <c r="DY387" s="7"/>
      <c r="DZ387" s="7"/>
      <c r="EA387" s="7"/>
      <c r="EB387" s="7"/>
      <c r="EC387" s="7"/>
      <c r="ED387" s="7"/>
      <c r="EE387" s="7"/>
      <c r="EF387" s="7"/>
      <c r="EG387" s="7"/>
      <c r="EH387" s="7"/>
      <c r="EI387" s="7"/>
      <c r="EJ387" s="7"/>
      <c r="EK387" s="7"/>
      <c r="EL387" s="7"/>
      <c r="EM387" s="7"/>
      <c r="EN387" s="7"/>
      <c r="EO387" s="7"/>
      <c r="EP387" s="7"/>
      <c r="EQ387" s="7"/>
      <c r="ER387" s="7"/>
      <c r="ES387" s="7"/>
      <c r="ET387" s="7"/>
      <c r="EU387" s="7"/>
      <c r="EV387" s="7"/>
      <c r="EW387" s="7"/>
      <c r="EX387" s="7"/>
      <c r="EY387" s="7"/>
      <c r="EZ387" s="7"/>
      <c r="FA387" s="7"/>
      <c r="FB387" s="7"/>
      <c r="FC387" s="7"/>
      <c r="FD387" s="7"/>
      <c r="FE387" s="7"/>
      <c r="FF387" s="7"/>
      <c r="FG387" s="7"/>
      <c r="FH387" s="7"/>
      <c r="FI387" s="7"/>
      <c r="FJ387" s="7"/>
      <c r="FK387" s="7"/>
      <c r="FL387" s="7"/>
      <c r="FM387" s="7"/>
      <c r="FN387" s="7"/>
      <c r="FO387" s="7"/>
      <c r="FP387" s="7"/>
      <c r="FQ387" s="7"/>
      <c r="FR387" s="7"/>
      <c r="FS387" s="7"/>
      <c r="FT387" s="7"/>
      <c r="FU387" s="8"/>
      <c r="FV387" s="3"/>
      <c r="FW387" s="3"/>
      <c r="FX387" s="3"/>
      <c r="FY387" s="3"/>
      <c r="FZ387" s="3"/>
      <c r="GA387" s="3"/>
      <c r="GB387" s="3"/>
      <c r="GC387" s="3"/>
      <c r="GD387" s="3"/>
      <c r="GE387" s="3"/>
      <c r="GF387" s="3"/>
      <c r="GG387" s="3"/>
      <c r="GH387" s="3"/>
      <c r="GI387" s="3"/>
      <c r="GJ387" s="3"/>
      <c r="GK387" s="3"/>
      <c r="GL387" s="3"/>
    </row>
    <row r="388" spans="1:194" x14ac:dyDescent="0.3">
      <c r="A388" s="10" t="s">
        <v>102</v>
      </c>
      <c r="B388" s="9" t="s">
        <v>30</v>
      </c>
      <c r="C388" s="9" t="s">
        <v>2</v>
      </c>
      <c r="D388" s="18" t="s">
        <v>14</v>
      </c>
      <c r="E388" s="9" t="s">
        <v>209</v>
      </c>
      <c r="F388" s="9" t="s">
        <v>12</v>
      </c>
      <c r="G388" s="10"/>
      <c r="H388" s="10" t="s">
        <v>253</v>
      </c>
      <c r="I388" s="10" t="s">
        <v>468</v>
      </c>
      <c r="J388" s="24">
        <v>106.22</v>
      </c>
      <c r="K388" s="28">
        <v>0.50600000000000001</v>
      </c>
      <c r="L388" s="28"/>
      <c r="M388" s="24"/>
      <c r="N388" s="28"/>
      <c r="O388" s="28"/>
      <c r="P388" s="24"/>
      <c r="Q388" s="28"/>
      <c r="R388" s="28"/>
      <c r="S388" s="24">
        <v>248.6</v>
      </c>
      <c r="T388" s="28">
        <v>1.1839999999999999</v>
      </c>
      <c r="U388" s="28"/>
      <c r="V388" s="9" t="s">
        <v>207</v>
      </c>
      <c r="W388" s="9" t="s">
        <v>208</v>
      </c>
      <c r="X388" s="10"/>
      <c r="Y388" s="10" t="s">
        <v>469</v>
      </c>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c r="BW388" s="7"/>
      <c r="BX388" s="7"/>
      <c r="BY388" s="7"/>
      <c r="BZ388" s="7"/>
      <c r="CA388" s="7"/>
      <c r="CB388" s="7"/>
      <c r="CC388" s="7"/>
      <c r="CD388" s="7"/>
      <c r="CE388" s="7"/>
      <c r="CF388" s="7"/>
      <c r="CG388" s="7"/>
      <c r="CH388" s="7"/>
      <c r="CI388" s="7"/>
      <c r="CJ388" s="7"/>
      <c r="CK388" s="7"/>
      <c r="CL388" s="7"/>
      <c r="CM388" s="7"/>
      <c r="CN388" s="7"/>
      <c r="CO388" s="7"/>
      <c r="CP388" s="7"/>
      <c r="CQ388" s="7"/>
      <c r="CR388" s="7"/>
      <c r="CS388" s="7"/>
      <c r="CT388" s="7"/>
      <c r="CU388" s="7"/>
      <c r="CV388" s="7"/>
      <c r="CW388" s="7"/>
      <c r="CX388" s="7"/>
      <c r="CY388" s="7"/>
      <c r="CZ388" s="7"/>
      <c r="DA388" s="7"/>
      <c r="DB388" s="7"/>
      <c r="DC388" s="7"/>
      <c r="DD388" s="7"/>
      <c r="DE388" s="7"/>
      <c r="DF388" s="7"/>
      <c r="DG388" s="7"/>
      <c r="DH388" s="7"/>
      <c r="DI388" s="7"/>
      <c r="DJ388" s="7"/>
      <c r="DK388" s="7"/>
      <c r="DL388" s="7"/>
      <c r="DM388" s="7"/>
      <c r="DN388" s="7"/>
      <c r="DO388" s="7"/>
      <c r="DP388" s="7"/>
      <c r="DQ388" s="7"/>
      <c r="DR388" s="7"/>
      <c r="DS388" s="7"/>
      <c r="DT388" s="7"/>
      <c r="DU388" s="7"/>
      <c r="DV388" s="7"/>
      <c r="DW388" s="7"/>
      <c r="DX388" s="7"/>
      <c r="DY388" s="7"/>
      <c r="DZ388" s="7"/>
      <c r="EA388" s="7"/>
      <c r="EB388" s="7"/>
      <c r="EC388" s="7"/>
      <c r="ED388" s="7"/>
      <c r="EE388" s="7"/>
      <c r="EF388" s="7"/>
      <c r="EG388" s="7"/>
      <c r="EH388" s="7"/>
      <c r="EI388" s="7"/>
      <c r="EJ388" s="7"/>
      <c r="EK388" s="7"/>
      <c r="EL388" s="7"/>
      <c r="EM388" s="7"/>
      <c r="EN388" s="7"/>
      <c r="EO388" s="7"/>
      <c r="EP388" s="7"/>
      <c r="EQ388" s="7"/>
      <c r="ER388" s="7"/>
      <c r="ES388" s="7"/>
      <c r="ET388" s="7"/>
      <c r="EU388" s="7"/>
      <c r="EV388" s="7"/>
      <c r="EW388" s="7"/>
      <c r="EX388" s="7"/>
      <c r="EY388" s="7"/>
      <c r="EZ388" s="7"/>
      <c r="FA388" s="7"/>
      <c r="FB388" s="7"/>
      <c r="FC388" s="7"/>
      <c r="FD388" s="7"/>
      <c r="FE388" s="7"/>
      <c r="FF388" s="7"/>
      <c r="FG388" s="7"/>
      <c r="FH388" s="7"/>
      <c r="FI388" s="7"/>
      <c r="FJ388" s="7"/>
      <c r="FK388" s="7"/>
      <c r="FL388" s="7"/>
      <c r="FM388" s="7"/>
      <c r="FN388" s="7"/>
      <c r="FO388" s="7"/>
      <c r="FP388" s="7"/>
      <c r="FQ388" s="7"/>
      <c r="FR388" s="7"/>
      <c r="FS388" s="7"/>
      <c r="FT388" s="7"/>
      <c r="FU388" s="8"/>
      <c r="FV388" s="3"/>
      <c r="FW388" s="3"/>
      <c r="FX388" s="3"/>
      <c r="FY388" s="3"/>
      <c r="FZ388" s="3"/>
      <c r="GA388" s="3"/>
      <c r="GB388" s="3"/>
      <c r="GC388" s="3"/>
      <c r="GD388" s="3"/>
      <c r="GE388" s="3"/>
      <c r="GF388" s="3"/>
      <c r="GG388" s="3"/>
      <c r="GH388" s="3"/>
      <c r="GI388" s="3"/>
      <c r="GJ388" s="3"/>
      <c r="GK388" s="3"/>
      <c r="GL388" s="3"/>
    </row>
    <row r="389" spans="1:194" x14ac:dyDescent="0.3">
      <c r="A389" s="10" t="s">
        <v>102</v>
      </c>
      <c r="B389" s="9" t="s">
        <v>30</v>
      </c>
      <c r="C389" s="9" t="s">
        <v>2</v>
      </c>
      <c r="D389" s="14" t="s">
        <v>11</v>
      </c>
      <c r="E389" s="9" t="s">
        <v>26</v>
      </c>
      <c r="F389" s="9" t="s">
        <v>26</v>
      </c>
      <c r="G389" s="10"/>
      <c r="H389" s="10" t="s">
        <v>180</v>
      </c>
      <c r="I389" s="10" t="s">
        <v>470</v>
      </c>
      <c r="J389" s="24"/>
      <c r="K389" s="28"/>
      <c r="L389" s="28"/>
      <c r="M389" s="24">
        <v>85</v>
      </c>
      <c r="N389" s="28"/>
      <c r="O389" s="28"/>
      <c r="P389" s="24"/>
      <c r="Q389" s="28"/>
      <c r="R389" s="28"/>
      <c r="S389" s="24"/>
      <c r="T389" s="28"/>
      <c r="U389" s="28"/>
      <c r="V389" s="9" t="s">
        <v>207</v>
      </c>
      <c r="W389" s="9" t="s">
        <v>213</v>
      </c>
      <c r="X389" s="10"/>
      <c r="Y389" s="10" t="s">
        <v>471</v>
      </c>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c r="BW389" s="7"/>
      <c r="BX389" s="7"/>
      <c r="BY389" s="7"/>
      <c r="BZ389" s="7"/>
      <c r="CA389" s="7"/>
      <c r="CB389" s="7"/>
      <c r="CC389" s="7"/>
      <c r="CD389" s="7"/>
      <c r="CE389" s="7"/>
      <c r="CF389" s="7"/>
      <c r="CG389" s="7"/>
      <c r="CH389" s="7"/>
      <c r="CI389" s="7"/>
      <c r="CJ389" s="7"/>
      <c r="CK389" s="7"/>
      <c r="CL389" s="7"/>
      <c r="CM389" s="7"/>
      <c r="CN389" s="7"/>
      <c r="CO389" s="7"/>
      <c r="CP389" s="7"/>
      <c r="CQ389" s="7"/>
      <c r="CR389" s="7"/>
      <c r="CS389" s="7"/>
      <c r="CT389" s="7"/>
      <c r="CU389" s="7"/>
      <c r="CV389" s="7"/>
      <c r="CW389" s="7"/>
      <c r="CX389" s="7"/>
      <c r="CY389" s="7"/>
      <c r="CZ389" s="7"/>
      <c r="DA389" s="7"/>
      <c r="DB389" s="7"/>
      <c r="DC389" s="7"/>
      <c r="DD389" s="7"/>
      <c r="DE389" s="7"/>
      <c r="DF389" s="7"/>
      <c r="DG389" s="7"/>
      <c r="DH389" s="7"/>
      <c r="DI389" s="7"/>
      <c r="DJ389" s="7"/>
      <c r="DK389" s="7"/>
      <c r="DL389" s="7"/>
      <c r="DM389" s="7"/>
      <c r="DN389" s="7"/>
      <c r="DO389" s="7"/>
      <c r="DP389" s="7"/>
      <c r="DQ389" s="7"/>
      <c r="DR389" s="7"/>
      <c r="DS389" s="7"/>
      <c r="DT389" s="7"/>
      <c r="DU389" s="7"/>
      <c r="DV389" s="7"/>
      <c r="DW389" s="7"/>
      <c r="DX389" s="7"/>
      <c r="DY389" s="7"/>
      <c r="DZ389" s="7"/>
      <c r="EA389" s="7"/>
      <c r="EB389" s="7"/>
      <c r="EC389" s="7"/>
      <c r="ED389" s="7"/>
      <c r="EE389" s="7"/>
      <c r="EF389" s="7"/>
      <c r="EG389" s="7"/>
      <c r="EH389" s="7"/>
      <c r="EI389" s="7"/>
      <c r="EJ389" s="7"/>
      <c r="EK389" s="7"/>
      <c r="EL389" s="7"/>
      <c r="EM389" s="7"/>
      <c r="EN389" s="7"/>
      <c r="EO389" s="7"/>
      <c r="EP389" s="7"/>
      <c r="EQ389" s="7"/>
      <c r="ER389" s="7"/>
      <c r="ES389" s="7"/>
      <c r="ET389" s="7"/>
      <c r="EU389" s="7"/>
      <c r="EV389" s="7"/>
      <c r="EW389" s="7"/>
      <c r="EX389" s="7"/>
      <c r="EY389" s="7"/>
      <c r="EZ389" s="7"/>
      <c r="FA389" s="7"/>
      <c r="FB389" s="7"/>
      <c r="FC389" s="7"/>
      <c r="FD389" s="7"/>
      <c r="FE389" s="7"/>
      <c r="FF389" s="7"/>
      <c r="FG389" s="7"/>
      <c r="FH389" s="7"/>
      <c r="FI389" s="7"/>
      <c r="FJ389" s="7"/>
      <c r="FK389" s="7"/>
      <c r="FL389" s="7"/>
      <c r="FM389" s="7"/>
      <c r="FN389" s="7"/>
      <c r="FO389" s="7"/>
      <c r="FP389" s="7"/>
      <c r="FQ389" s="7"/>
      <c r="FR389" s="7"/>
      <c r="FS389" s="7"/>
      <c r="FT389" s="7"/>
      <c r="FU389" s="8"/>
      <c r="FV389" s="3"/>
      <c r="FW389" s="3"/>
      <c r="FX389" s="3"/>
      <c r="FY389" s="3"/>
      <c r="FZ389" s="3"/>
      <c r="GA389" s="3"/>
      <c r="GB389" s="3"/>
      <c r="GC389" s="3"/>
      <c r="GD389" s="3"/>
      <c r="GE389" s="3"/>
      <c r="GF389" s="3"/>
      <c r="GG389" s="3"/>
      <c r="GH389" s="3"/>
      <c r="GI389" s="3"/>
      <c r="GJ389" s="3"/>
      <c r="GK389" s="3"/>
      <c r="GL389" s="3"/>
    </row>
    <row r="390" spans="1:194" x14ac:dyDescent="0.3">
      <c r="A390" s="10" t="s">
        <v>102</v>
      </c>
      <c r="B390" s="9" t="s">
        <v>31</v>
      </c>
      <c r="C390" s="9" t="s">
        <v>2</v>
      </c>
      <c r="D390" s="18" t="s">
        <v>14</v>
      </c>
      <c r="E390" s="9" t="s">
        <v>209</v>
      </c>
      <c r="F390" s="9" t="s">
        <v>12</v>
      </c>
      <c r="G390" s="10"/>
      <c r="H390" s="10" t="s">
        <v>13</v>
      </c>
      <c r="I390" s="10" t="s">
        <v>584</v>
      </c>
      <c r="J390" s="24">
        <v>139.52000000000001</v>
      </c>
      <c r="K390" s="28">
        <v>1.1399999999999999</v>
      </c>
      <c r="L390" s="28"/>
      <c r="M390" s="24">
        <v>0</v>
      </c>
      <c r="N390" s="28">
        <v>0</v>
      </c>
      <c r="O390" s="28"/>
      <c r="P390" s="24">
        <v>0</v>
      </c>
      <c r="Q390" s="28">
        <v>0</v>
      </c>
      <c r="R390" s="28"/>
      <c r="S390" s="24">
        <v>85.02</v>
      </c>
      <c r="T390" s="28">
        <v>0.69</v>
      </c>
      <c r="U390" s="28"/>
      <c r="V390" s="9" t="s">
        <v>207</v>
      </c>
      <c r="W390" s="9" t="s">
        <v>208</v>
      </c>
      <c r="X390" s="10"/>
      <c r="Y390" s="10" t="s">
        <v>585</v>
      </c>
      <c r="Z390" s="7" t="s">
        <v>616</v>
      </c>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c r="BW390" s="7"/>
      <c r="BX390" s="7"/>
      <c r="BY390" s="7"/>
      <c r="BZ390" s="7"/>
      <c r="CA390" s="7"/>
      <c r="CB390" s="7"/>
      <c r="CC390" s="7"/>
      <c r="CD390" s="7"/>
      <c r="CE390" s="7"/>
      <c r="CF390" s="7"/>
      <c r="CG390" s="7"/>
      <c r="CH390" s="7"/>
      <c r="CI390" s="7"/>
      <c r="CJ390" s="7"/>
      <c r="CK390" s="7"/>
      <c r="CL390" s="7"/>
      <c r="CM390" s="7"/>
      <c r="CN390" s="7"/>
      <c r="CO390" s="7"/>
      <c r="CP390" s="7"/>
      <c r="CQ390" s="7"/>
      <c r="CR390" s="7"/>
      <c r="CS390" s="7"/>
      <c r="CT390" s="7"/>
      <c r="CU390" s="7"/>
      <c r="CV390" s="7"/>
      <c r="CW390" s="7"/>
      <c r="CX390" s="7"/>
      <c r="CY390" s="7"/>
      <c r="CZ390" s="7"/>
      <c r="DA390" s="7"/>
      <c r="DB390" s="7"/>
      <c r="DC390" s="7"/>
      <c r="DD390" s="7"/>
      <c r="DE390" s="7"/>
      <c r="DF390" s="7"/>
      <c r="DG390" s="7"/>
      <c r="DH390" s="7"/>
      <c r="DI390" s="7"/>
      <c r="DJ390" s="7"/>
      <c r="DK390" s="7"/>
      <c r="DL390" s="7"/>
      <c r="DM390" s="7"/>
      <c r="DN390" s="7"/>
      <c r="DO390" s="7"/>
      <c r="DP390" s="7"/>
      <c r="DQ390" s="7"/>
      <c r="DR390" s="7"/>
      <c r="DS390" s="7"/>
      <c r="DT390" s="7"/>
      <c r="DU390" s="7"/>
      <c r="DV390" s="7"/>
      <c r="DW390" s="7"/>
      <c r="DX390" s="7"/>
      <c r="DY390" s="7"/>
      <c r="DZ390" s="7"/>
      <c r="EA390" s="7"/>
      <c r="EB390" s="7"/>
      <c r="EC390" s="7"/>
      <c r="ED390" s="7"/>
      <c r="EE390" s="7"/>
      <c r="EF390" s="7"/>
      <c r="EG390" s="7"/>
      <c r="EH390" s="7"/>
      <c r="EI390" s="7"/>
      <c r="EJ390" s="7"/>
      <c r="EK390" s="7"/>
      <c r="EL390" s="7"/>
      <c r="EM390" s="7"/>
      <c r="EN390" s="7"/>
      <c r="EO390" s="7"/>
      <c r="EP390" s="7"/>
      <c r="EQ390" s="7"/>
      <c r="ER390" s="7"/>
      <c r="ES390" s="7"/>
      <c r="ET390" s="7"/>
      <c r="EU390" s="7"/>
      <c r="EV390" s="7"/>
      <c r="EW390" s="7"/>
      <c r="EX390" s="7"/>
      <c r="EY390" s="7"/>
      <c r="EZ390" s="7"/>
      <c r="FA390" s="7"/>
      <c r="FB390" s="7"/>
      <c r="FC390" s="7"/>
      <c r="FD390" s="7"/>
      <c r="FE390" s="7"/>
      <c r="FF390" s="7"/>
      <c r="FG390" s="7"/>
      <c r="FH390" s="7"/>
      <c r="FI390" s="7"/>
      <c r="FJ390" s="7"/>
      <c r="FK390" s="7"/>
      <c r="FL390" s="7"/>
      <c r="FM390" s="7"/>
      <c r="FN390" s="7"/>
      <c r="FO390" s="7"/>
      <c r="FP390" s="7"/>
      <c r="FQ390" s="7"/>
      <c r="FR390" s="7"/>
      <c r="FS390" s="7"/>
      <c r="FT390" s="7"/>
      <c r="FU390" s="8"/>
      <c r="FV390" s="3"/>
      <c r="FW390" s="3"/>
      <c r="FX390" s="3"/>
      <c r="FY390" s="3"/>
      <c r="FZ390" s="3"/>
      <c r="GA390" s="3"/>
      <c r="GB390" s="3"/>
      <c r="GC390" s="3"/>
      <c r="GD390" s="3"/>
      <c r="GE390" s="3"/>
      <c r="GF390" s="3"/>
      <c r="GG390" s="3"/>
      <c r="GH390" s="3"/>
      <c r="GI390" s="3"/>
      <c r="GJ390" s="3"/>
      <c r="GK390" s="3"/>
      <c r="GL390" s="3"/>
    </row>
    <row r="391" spans="1:194" x14ac:dyDescent="0.3">
      <c r="A391" s="1" t="s">
        <v>103</v>
      </c>
      <c r="B391" s="14" t="s">
        <v>28</v>
      </c>
      <c r="C391" s="9" t="s">
        <v>2</v>
      </c>
      <c r="D391" s="18" t="s">
        <v>14</v>
      </c>
      <c r="E391" s="18" t="s">
        <v>209</v>
      </c>
      <c r="F391" s="18" t="s">
        <v>209</v>
      </c>
      <c r="G391" s="1"/>
      <c r="H391" s="1" t="s">
        <v>160</v>
      </c>
      <c r="I391" s="1"/>
      <c r="J391" s="23"/>
      <c r="K391" s="27"/>
      <c r="L391" s="29"/>
      <c r="M391" s="23"/>
      <c r="N391" s="27"/>
      <c r="O391" s="29"/>
      <c r="P391" s="17"/>
      <c r="Q391" s="29"/>
      <c r="R391" s="29"/>
      <c r="S391" s="19">
        <v>100.9</v>
      </c>
      <c r="T391" s="22">
        <v>0.84000000000000008</v>
      </c>
      <c r="U391" s="29"/>
      <c r="V391" s="25" t="s">
        <v>211</v>
      </c>
      <c r="W391" s="25" t="s">
        <v>208</v>
      </c>
      <c r="X391" s="17"/>
      <c r="Y391" s="17" t="s">
        <v>654</v>
      </c>
      <c r="Z391" s="1"/>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c r="BW391" s="7"/>
      <c r="BX391" s="7"/>
      <c r="BY391" s="7"/>
      <c r="BZ391" s="7"/>
      <c r="CA391" s="7"/>
      <c r="CB391" s="7"/>
      <c r="CC391" s="7"/>
      <c r="CD391" s="7"/>
      <c r="CE391" s="7"/>
      <c r="CF391" s="7"/>
      <c r="CG391" s="7"/>
      <c r="CH391" s="7"/>
      <c r="CI391" s="7"/>
      <c r="CJ391" s="7"/>
      <c r="CK391" s="7"/>
      <c r="CL391" s="7"/>
      <c r="CM391" s="7"/>
      <c r="CN391" s="7"/>
      <c r="CO391" s="7"/>
      <c r="CP391" s="7"/>
      <c r="CQ391" s="7"/>
      <c r="CR391" s="7"/>
      <c r="CS391" s="7"/>
      <c r="CT391" s="7"/>
      <c r="CU391" s="7"/>
      <c r="CV391" s="7"/>
      <c r="CW391" s="7"/>
      <c r="CX391" s="7"/>
      <c r="CY391" s="7"/>
      <c r="CZ391" s="7"/>
      <c r="DA391" s="7"/>
      <c r="DB391" s="7"/>
      <c r="DC391" s="7"/>
      <c r="DD391" s="7"/>
      <c r="DE391" s="7"/>
      <c r="DF391" s="7"/>
      <c r="DG391" s="7"/>
      <c r="DH391" s="7"/>
      <c r="DI391" s="7"/>
      <c r="DJ391" s="7"/>
      <c r="DK391" s="7"/>
      <c r="DL391" s="7"/>
      <c r="DM391" s="7"/>
      <c r="DN391" s="7"/>
      <c r="DO391" s="7"/>
      <c r="DP391" s="7"/>
      <c r="DQ391" s="7"/>
      <c r="DR391" s="7"/>
      <c r="DS391" s="7"/>
      <c r="DT391" s="7"/>
      <c r="DU391" s="7"/>
      <c r="DV391" s="7"/>
      <c r="DW391" s="7"/>
      <c r="DX391" s="7"/>
      <c r="DY391" s="7"/>
      <c r="DZ391" s="7"/>
      <c r="EA391" s="7"/>
      <c r="EB391" s="7"/>
      <c r="EC391" s="7"/>
      <c r="ED391" s="7"/>
      <c r="EE391" s="7"/>
      <c r="EF391" s="7"/>
      <c r="EG391" s="7"/>
      <c r="EH391" s="7"/>
      <c r="EI391" s="7"/>
      <c r="EJ391" s="7"/>
      <c r="EK391" s="7"/>
      <c r="EL391" s="7"/>
      <c r="EM391" s="7"/>
      <c r="EN391" s="7"/>
      <c r="EO391" s="7"/>
      <c r="EP391" s="7"/>
      <c r="EQ391" s="7"/>
      <c r="ER391" s="7"/>
      <c r="ES391" s="7"/>
      <c r="ET391" s="7"/>
      <c r="EU391" s="7"/>
      <c r="EV391" s="7"/>
      <c r="EW391" s="7"/>
      <c r="EX391" s="7"/>
      <c r="EY391" s="7"/>
      <c r="EZ391" s="7"/>
      <c r="FA391" s="7"/>
      <c r="FB391" s="7"/>
      <c r="FC391" s="7"/>
      <c r="FD391" s="7"/>
      <c r="FE391" s="7"/>
      <c r="FF391" s="7"/>
      <c r="FG391" s="7"/>
      <c r="FH391" s="7"/>
      <c r="FI391" s="7"/>
      <c r="FJ391" s="7"/>
      <c r="FK391" s="7"/>
      <c r="FL391" s="7"/>
      <c r="FM391" s="7"/>
      <c r="FN391" s="7"/>
      <c r="FO391" s="7"/>
      <c r="FP391" s="7"/>
      <c r="FQ391" s="7"/>
      <c r="FR391" s="7"/>
      <c r="FS391" s="7"/>
      <c r="FT391" s="7"/>
      <c r="FU391" s="8"/>
      <c r="FV391" s="3"/>
      <c r="FW391" s="3"/>
      <c r="FX391" s="3"/>
      <c r="FY391" s="3"/>
      <c r="FZ391" s="3"/>
      <c r="GA391" s="3"/>
      <c r="GB391" s="3"/>
      <c r="GC391" s="3"/>
      <c r="GD391" s="3"/>
      <c r="GE391" s="3"/>
      <c r="GF391" s="3"/>
      <c r="GG391" s="3"/>
      <c r="GH391" s="3"/>
      <c r="GI391" s="3"/>
      <c r="GJ391" s="3"/>
      <c r="GK391" s="3"/>
      <c r="GL391" s="3"/>
    </row>
    <row r="392" spans="1:194" x14ac:dyDescent="0.3">
      <c r="A392" s="1" t="s">
        <v>103</v>
      </c>
      <c r="B392" s="9" t="s">
        <v>30</v>
      </c>
      <c r="C392" s="9" t="s">
        <v>2</v>
      </c>
      <c r="D392" s="14" t="s">
        <v>11</v>
      </c>
      <c r="E392" s="9" t="s">
        <v>26</v>
      </c>
      <c r="F392" s="9" t="s">
        <v>26</v>
      </c>
      <c r="G392" s="10"/>
      <c r="H392" s="10" t="s">
        <v>180</v>
      </c>
      <c r="I392" s="10" t="s">
        <v>472</v>
      </c>
      <c r="J392" s="24"/>
      <c r="K392" s="28"/>
      <c r="L392" s="28"/>
      <c r="M392" s="24">
        <v>85</v>
      </c>
      <c r="N392" s="28"/>
      <c r="O392" s="28"/>
      <c r="P392" s="24"/>
      <c r="Q392" s="28"/>
      <c r="R392" s="28"/>
      <c r="S392" s="24"/>
      <c r="T392" s="28"/>
      <c r="U392" s="28"/>
      <c r="V392" s="9" t="s">
        <v>207</v>
      </c>
      <c r="W392" s="9" t="s">
        <v>213</v>
      </c>
      <c r="X392" s="10"/>
      <c r="Y392" s="10" t="s">
        <v>668</v>
      </c>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c r="BW392" s="7"/>
      <c r="BX392" s="7"/>
      <c r="BY392" s="7"/>
      <c r="BZ392" s="7"/>
      <c r="CA392" s="7"/>
      <c r="CB392" s="7"/>
      <c r="CC392" s="7"/>
      <c r="CD392" s="7"/>
      <c r="CE392" s="7"/>
      <c r="CF392" s="7"/>
      <c r="CG392" s="7"/>
      <c r="CH392" s="7"/>
      <c r="CI392" s="7"/>
      <c r="CJ392" s="7"/>
      <c r="CK392" s="7"/>
      <c r="CL392" s="7"/>
      <c r="CM392" s="7"/>
      <c r="CN392" s="7"/>
      <c r="CO392" s="7"/>
      <c r="CP392" s="7"/>
      <c r="CQ392" s="7"/>
      <c r="CR392" s="7"/>
      <c r="CS392" s="7"/>
      <c r="CT392" s="7"/>
      <c r="CU392" s="7"/>
      <c r="CV392" s="7"/>
      <c r="CW392" s="7"/>
      <c r="CX392" s="7"/>
      <c r="CY392" s="7"/>
      <c r="CZ392" s="7"/>
      <c r="DA392" s="7"/>
      <c r="DB392" s="7"/>
      <c r="DC392" s="7"/>
      <c r="DD392" s="7"/>
      <c r="DE392" s="7"/>
      <c r="DF392" s="7"/>
      <c r="DG392" s="7"/>
      <c r="DH392" s="7"/>
      <c r="DI392" s="7"/>
      <c r="DJ392" s="7"/>
      <c r="DK392" s="7"/>
      <c r="DL392" s="7"/>
      <c r="DM392" s="7"/>
      <c r="DN392" s="7"/>
      <c r="DO392" s="7"/>
      <c r="DP392" s="7"/>
      <c r="DQ392" s="7"/>
      <c r="DR392" s="7"/>
      <c r="DS392" s="7"/>
      <c r="DT392" s="7"/>
      <c r="DU392" s="7"/>
      <c r="DV392" s="7"/>
      <c r="DW392" s="7"/>
      <c r="DX392" s="7"/>
      <c r="DY392" s="7"/>
      <c r="DZ392" s="7"/>
      <c r="EA392" s="7"/>
      <c r="EB392" s="7"/>
      <c r="EC392" s="7"/>
      <c r="ED392" s="7"/>
      <c r="EE392" s="7"/>
      <c r="EF392" s="7"/>
      <c r="EG392" s="7"/>
      <c r="EH392" s="7"/>
      <c r="EI392" s="7"/>
      <c r="EJ392" s="7"/>
      <c r="EK392" s="7"/>
      <c r="EL392" s="7"/>
      <c r="EM392" s="7"/>
      <c r="EN392" s="7"/>
      <c r="EO392" s="7"/>
      <c r="EP392" s="7"/>
      <c r="EQ392" s="7"/>
      <c r="ER392" s="7"/>
      <c r="ES392" s="7"/>
      <c r="ET392" s="7"/>
      <c r="EU392" s="7"/>
      <c r="EV392" s="7"/>
      <c r="EW392" s="7"/>
      <c r="EX392" s="7"/>
      <c r="EY392" s="7"/>
      <c r="EZ392" s="7"/>
      <c r="FA392" s="7"/>
      <c r="FB392" s="7"/>
      <c r="FC392" s="7"/>
      <c r="FD392" s="7"/>
      <c r="FE392" s="7"/>
      <c r="FF392" s="7"/>
      <c r="FG392" s="7"/>
      <c r="FH392" s="7"/>
      <c r="FI392" s="7"/>
      <c r="FJ392" s="7"/>
      <c r="FK392" s="7"/>
      <c r="FL392" s="7"/>
      <c r="FM392" s="7"/>
      <c r="FN392" s="7"/>
      <c r="FO392" s="7"/>
      <c r="FP392" s="7"/>
      <c r="FQ392" s="7"/>
      <c r="FR392" s="7"/>
      <c r="FS392" s="7"/>
      <c r="FT392" s="7"/>
      <c r="FU392" s="8"/>
      <c r="FV392" s="3"/>
      <c r="FW392" s="3"/>
      <c r="FX392" s="3"/>
      <c r="FY392" s="3"/>
      <c r="FZ392" s="3"/>
      <c r="GA392" s="3"/>
      <c r="GB392" s="3"/>
      <c r="GC392" s="3"/>
      <c r="GD392" s="3"/>
      <c r="GE392" s="3"/>
      <c r="GF392" s="3"/>
      <c r="GG392" s="3"/>
      <c r="GH392" s="3"/>
      <c r="GI392" s="3"/>
      <c r="GJ392" s="3"/>
      <c r="GK392" s="3"/>
      <c r="GL392" s="3"/>
    </row>
    <row r="393" spans="1:194" x14ac:dyDescent="0.3">
      <c r="A393" s="10" t="s">
        <v>104</v>
      </c>
      <c r="B393" s="9" t="s">
        <v>30</v>
      </c>
      <c r="C393" s="9" t="s">
        <v>2</v>
      </c>
      <c r="D393" s="14" t="s">
        <v>20</v>
      </c>
      <c r="E393" s="9" t="s">
        <v>205</v>
      </c>
      <c r="F393" s="9" t="s">
        <v>205</v>
      </c>
      <c r="G393" s="10"/>
      <c r="H393" s="10" t="s">
        <v>241</v>
      </c>
      <c r="I393" s="10" t="s">
        <v>474</v>
      </c>
      <c r="J393" s="24">
        <v>113</v>
      </c>
      <c r="K393" s="28"/>
      <c r="L393" s="28"/>
      <c r="M393" s="24"/>
      <c r="N393" s="28"/>
      <c r="O393" s="28"/>
      <c r="P393" s="24"/>
      <c r="Q393" s="28"/>
      <c r="R393" s="28"/>
      <c r="S393" s="24"/>
      <c r="T393" s="28"/>
      <c r="U393" s="28"/>
      <c r="V393" s="9" t="s">
        <v>207</v>
      </c>
      <c r="W393" s="9" t="s">
        <v>213</v>
      </c>
      <c r="X393" s="10"/>
      <c r="Y393" s="10" t="s">
        <v>274</v>
      </c>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c r="BW393" s="7"/>
      <c r="BX393" s="7"/>
      <c r="BY393" s="7"/>
      <c r="BZ393" s="7"/>
      <c r="CA393" s="7"/>
      <c r="CB393" s="7"/>
      <c r="CC393" s="7"/>
      <c r="CD393" s="7"/>
      <c r="CE393" s="7"/>
      <c r="CF393" s="7"/>
      <c r="CG393" s="7"/>
      <c r="CH393" s="7"/>
      <c r="CI393" s="7"/>
      <c r="CJ393" s="7"/>
      <c r="CK393" s="7"/>
      <c r="CL393" s="7"/>
      <c r="CM393" s="7"/>
      <c r="CN393" s="7"/>
      <c r="CO393" s="7"/>
      <c r="CP393" s="7"/>
      <c r="CQ393" s="7"/>
      <c r="CR393" s="7"/>
      <c r="CS393" s="7"/>
      <c r="CT393" s="7"/>
      <c r="CU393" s="7"/>
      <c r="CV393" s="7"/>
      <c r="CW393" s="7"/>
      <c r="CX393" s="7"/>
      <c r="CY393" s="7"/>
      <c r="CZ393" s="7"/>
      <c r="DA393" s="7"/>
      <c r="DB393" s="7"/>
      <c r="DC393" s="7"/>
      <c r="DD393" s="7"/>
      <c r="DE393" s="7"/>
      <c r="DF393" s="7"/>
      <c r="DG393" s="7"/>
      <c r="DH393" s="7"/>
      <c r="DI393" s="7"/>
      <c r="DJ393" s="7"/>
      <c r="DK393" s="7"/>
      <c r="DL393" s="7"/>
      <c r="DM393" s="7"/>
      <c r="DN393" s="7"/>
      <c r="DO393" s="7"/>
      <c r="DP393" s="7"/>
      <c r="DQ393" s="7"/>
      <c r="DR393" s="7"/>
      <c r="DS393" s="7"/>
      <c r="DT393" s="7"/>
      <c r="DU393" s="7"/>
      <c r="DV393" s="7"/>
      <c r="DW393" s="7"/>
      <c r="DX393" s="7"/>
      <c r="DY393" s="7"/>
      <c r="DZ393" s="7"/>
      <c r="EA393" s="7"/>
      <c r="EB393" s="7"/>
      <c r="EC393" s="7"/>
      <c r="ED393" s="7"/>
      <c r="EE393" s="7"/>
      <c r="EF393" s="7"/>
      <c r="EG393" s="7"/>
      <c r="EH393" s="7"/>
      <c r="EI393" s="7"/>
      <c r="EJ393" s="7"/>
      <c r="EK393" s="7"/>
      <c r="EL393" s="7"/>
      <c r="EM393" s="7"/>
      <c r="EN393" s="7"/>
      <c r="EO393" s="7"/>
      <c r="EP393" s="7"/>
      <c r="EQ393" s="7"/>
      <c r="ER393" s="7"/>
      <c r="ES393" s="7"/>
      <c r="ET393" s="7"/>
      <c r="EU393" s="7"/>
      <c r="EV393" s="7"/>
      <c r="EW393" s="7"/>
      <c r="EX393" s="7"/>
      <c r="EY393" s="7"/>
      <c r="EZ393" s="7"/>
      <c r="FA393" s="7"/>
      <c r="FB393" s="7"/>
      <c r="FC393" s="7"/>
      <c r="FD393" s="7"/>
      <c r="FE393" s="7"/>
      <c r="FF393" s="7"/>
      <c r="FG393" s="7"/>
      <c r="FH393" s="7"/>
      <c r="FI393" s="7"/>
      <c r="FJ393" s="7"/>
      <c r="FK393" s="7"/>
      <c r="FL393" s="7"/>
      <c r="FM393" s="7"/>
      <c r="FN393" s="7"/>
      <c r="FO393" s="7"/>
      <c r="FP393" s="7"/>
      <c r="FQ393" s="7"/>
      <c r="FR393" s="7"/>
      <c r="FS393" s="7"/>
      <c r="FT393" s="7"/>
      <c r="FU393" s="8"/>
      <c r="FV393" s="3"/>
      <c r="FW393" s="3"/>
      <c r="FX393" s="3"/>
      <c r="FY393" s="3"/>
      <c r="FZ393" s="3"/>
      <c r="GA393" s="3"/>
      <c r="GB393" s="3"/>
      <c r="GC393" s="3"/>
      <c r="GD393" s="3"/>
      <c r="GE393" s="3"/>
      <c r="GF393" s="3"/>
      <c r="GG393" s="3"/>
      <c r="GH393" s="3"/>
      <c r="GI393" s="3"/>
      <c r="GJ393" s="3"/>
      <c r="GK393" s="3"/>
      <c r="GL393" s="3"/>
    </row>
    <row r="394" spans="1:194" x14ac:dyDescent="0.3">
      <c r="A394" s="10" t="s">
        <v>104</v>
      </c>
      <c r="B394" s="9" t="s">
        <v>30</v>
      </c>
      <c r="C394" s="9" t="s">
        <v>2</v>
      </c>
      <c r="D394" s="18" t="s">
        <v>14</v>
      </c>
      <c r="E394" s="9" t="s">
        <v>209</v>
      </c>
      <c r="F394" s="9" t="s">
        <v>12</v>
      </c>
      <c r="G394" s="10"/>
      <c r="H394" s="10" t="s">
        <v>253</v>
      </c>
      <c r="I394" s="10" t="s">
        <v>473</v>
      </c>
      <c r="J394" s="24"/>
      <c r="K394" s="28"/>
      <c r="L394" s="28"/>
      <c r="M394" s="24"/>
      <c r="N394" s="28"/>
      <c r="O394" s="28"/>
      <c r="P394" s="24"/>
      <c r="Q394" s="28"/>
      <c r="R394" s="28"/>
      <c r="S394" s="24">
        <v>59.042999999999999</v>
      </c>
      <c r="T394" s="28">
        <v>2.9299065420560749E-3</v>
      </c>
      <c r="U394" s="28"/>
      <c r="V394" s="9" t="s">
        <v>211</v>
      </c>
      <c r="W394" s="9" t="s">
        <v>208</v>
      </c>
      <c r="X394" s="10"/>
      <c r="Y394" s="10" t="s">
        <v>240</v>
      </c>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c r="BW394" s="7"/>
      <c r="BX394" s="7"/>
      <c r="BY394" s="7"/>
      <c r="BZ394" s="7"/>
      <c r="CA394" s="7"/>
      <c r="CB394" s="7"/>
      <c r="CC394" s="7"/>
      <c r="CD394" s="7"/>
      <c r="CE394" s="7"/>
      <c r="CF394" s="7"/>
      <c r="CG394" s="7"/>
      <c r="CH394" s="7"/>
      <c r="CI394" s="7"/>
      <c r="CJ394" s="7"/>
      <c r="CK394" s="7"/>
      <c r="CL394" s="7"/>
      <c r="CM394" s="7"/>
      <c r="CN394" s="7"/>
      <c r="CO394" s="7"/>
      <c r="CP394" s="7"/>
      <c r="CQ394" s="7"/>
      <c r="CR394" s="7"/>
      <c r="CS394" s="7"/>
      <c r="CT394" s="7"/>
      <c r="CU394" s="7"/>
      <c r="CV394" s="7"/>
      <c r="CW394" s="7"/>
      <c r="CX394" s="7"/>
      <c r="CY394" s="7"/>
      <c r="CZ394" s="7"/>
      <c r="DA394" s="7"/>
      <c r="DB394" s="7"/>
      <c r="DC394" s="7"/>
      <c r="DD394" s="7"/>
      <c r="DE394" s="7"/>
      <c r="DF394" s="7"/>
      <c r="DG394" s="7"/>
      <c r="DH394" s="7"/>
      <c r="DI394" s="7"/>
      <c r="DJ394" s="7"/>
      <c r="DK394" s="7"/>
      <c r="DL394" s="7"/>
      <c r="DM394" s="7"/>
      <c r="DN394" s="7"/>
      <c r="DO394" s="7"/>
      <c r="DP394" s="7"/>
      <c r="DQ394" s="7"/>
      <c r="DR394" s="7"/>
      <c r="DS394" s="7"/>
      <c r="DT394" s="7"/>
      <c r="DU394" s="7"/>
      <c r="DV394" s="7"/>
      <c r="DW394" s="7"/>
      <c r="DX394" s="7"/>
      <c r="DY394" s="7"/>
      <c r="DZ394" s="7"/>
      <c r="EA394" s="7"/>
      <c r="EB394" s="7"/>
      <c r="EC394" s="7"/>
      <c r="ED394" s="7"/>
      <c r="EE394" s="7"/>
      <c r="EF394" s="7"/>
      <c r="EG394" s="7"/>
      <c r="EH394" s="7"/>
      <c r="EI394" s="7"/>
      <c r="EJ394" s="7"/>
      <c r="EK394" s="7"/>
      <c r="EL394" s="7"/>
      <c r="EM394" s="7"/>
      <c r="EN394" s="7"/>
      <c r="EO394" s="7"/>
      <c r="EP394" s="7"/>
      <c r="EQ394" s="7"/>
      <c r="ER394" s="7"/>
      <c r="ES394" s="7"/>
      <c r="ET394" s="7"/>
      <c r="EU394" s="7"/>
      <c r="EV394" s="7"/>
      <c r="EW394" s="7"/>
      <c r="EX394" s="7"/>
      <c r="EY394" s="7"/>
      <c r="EZ394" s="7"/>
      <c r="FA394" s="7"/>
      <c r="FB394" s="7"/>
      <c r="FC394" s="7"/>
      <c r="FD394" s="7"/>
      <c r="FE394" s="7"/>
      <c r="FF394" s="7"/>
      <c r="FG394" s="7"/>
      <c r="FH394" s="7"/>
      <c r="FI394" s="7"/>
      <c r="FJ394" s="7"/>
      <c r="FK394" s="7"/>
      <c r="FL394" s="7"/>
      <c r="FM394" s="7"/>
      <c r="FN394" s="7"/>
      <c r="FO394" s="7"/>
      <c r="FP394" s="7"/>
      <c r="FQ394" s="7"/>
      <c r="FR394" s="7"/>
      <c r="FS394" s="7"/>
      <c r="FT394" s="7"/>
      <c r="FU394" s="8"/>
      <c r="FV394" s="3"/>
      <c r="FW394" s="3"/>
      <c r="FX394" s="3"/>
      <c r="FY394" s="3"/>
      <c r="FZ394" s="3"/>
      <c r="GA394" s="3"/>
      <c r="GB394" s="3"/>
      <c r="GC394" s="3"/>
      <c r="GD394" s="3"/>
      <c r="GE394" s="3"/>
      <c r="GF394" s="3"/>
      <c r="GG394" s="3"/>
      <c r="GH394" s="3"/>
      <c r="GI394" s="3"/>
      <c r="GJ394" s="3"/>
      <c r="GK394" s="3"/>
      <c r="GL394" s="3"/>
    </row>
    <row r="395" spans="1:194" x14ac:dyDescent="0.3">
      <c r="A395" s="10" t="s">
        <v>104</v>
      </c>
      <c r="B395" s="9" t="s">
        <v>30</v>
      </c>
      <c r="C395" s="9" t="s">
        <v>2</v>
      </c>
      <c r="D395" s="14" t="s">
        <v>11</v>
      </c>
      <c r="E395" s="9" t="s">
        <v>26</v>
      </c>
      <c r="F395" s="9" t="s">
        <v>26</v>
      </c>
      <c r="G395" s="10"/>
      <c r="H395" s="10" t="s">
        <v>180</v>
      </c>
      <c r="I395" s="10" t="s">
        <v>475</v>
      </c>
      <c r="J395" s="24">
        <v>85</v>
      </c>
      <c r="K395" s="28"/>
      <c r="L395" s="28"/>
      <c r="M395" s="24"/>
      <c r="N395" s="28"/>
      <c r="O395" s="28"/>
      <c r="P395" s="24">
        <v>85</v>
      </c>
      <c r="Q395" s="28"/>
      <c r="R395" s="28"/>
      <c r="S395" s="24"/>
      <c r="T395" s="28"/>
      <c r="U395" s="28"/>
      <c r="V395" s="9" t="s">
        <v>207</v>
      </c>
      <c r="W395" s="9" t="s">
        <v>213</v>
      </c>
      <c r="X395" s="10"/>
      <c r="Y395" s="10" t="s">
        <v>267</v>
      </c>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c r="BW395" s="7"/>
      <c r="BX395" s="7"/>
      <c r="BY395" s="7"/>
      <c r="BZ395" s="7"/>
      <c r="CA395" s="7"/>
      <c r="CB395" s="7"/>
      <c r="CC395" s="7"/>
      <c r="CD395" s="7"/>
      <c r="CE395" s="7"/>
      <c r="CF395" s="7"/>
      <c r="CG395" s="7"/>
      <c r="CH395" s="7"/>
      <c r="CI395" s="7"/>
      <c r="CJ395" s="7"/>
      <c r="CK395" s="7"/>
      <c r="CL395" s="7"/>
      <c r="CM395" s="7"/>
      <c r="CN395" s="7"/>
      <c r="CO395" s="7"/>
      <c r="CP395" s="7"/>
      <c r="CQ395" s="7"/>
      <c r="CR395" s="7"/>
      <c r="CS395" s="7"/>
      <c r="CT395" s="7"/>
      <c r="CU395" s="7"/>
      <c r="CV395" s="7"/>
      <c r="CW395" s="7"/>
      <c r="CX395" s="7"/>
      <c r="CY395" s="7"/>
      <c r="CZ395" s="7"/>
      <c r="DA395" s="7"/>
      <c r="DB395" s="7"/>
      <c r="DC395" s="7"/>
      <c r="DD395" s="7"/>
      <c r="DE395" s="7"/>
      <c r="DF395" s="7"/>
      <c r="DG395" s="7"/>
      <c r="DH395" s="7"/>
      <c r="DI395" s="7"/>
      <c r="DJ395" s="7"/>
      <c r="DK395" s="7"/>
      <c r="DL395" s="7"/>
      <c r="DM395" s="7"/>
      <c r="DN395" s="7"/>
      <c r="DO395" s="7"/>
      <c r="DP395" s="7"/>
      <c r="DQ395" s="7"/>
      <c r="DR395" s="7"/>
      <c r="DS395" s="7"/>
      <c r="DT395" s="7"/>
      <c r="DU395" s="7"/>
      <c r="DV395" s="7"/>
      <c r="DW395" s="7"/>
      <c r="DX395" s="7"/>
      <c r="DY395" s="7"/>
      <c r="DZ395" s="7"/>
      <c r="EA395" s="7"/>
      <c r="EB395" s="7"/>
      <c r="EC395" s="7"/>
      <c r="ED395" s="7"/>
      <c r="EE395" s="7"/>
      <c r="EF395" s="7"/>
      <c r="EG395" s="7"/>
      <c r="EH395" s="7"/>
      <c r="EI395" s="7"/>
      <c r="EJ395" s="7"/>
      <c r="EK395" s="7"/>
      <c r="EL395" s="7"/>
      <c r="EM395" s="7"/>
      <c r="EN395" s="7"/>
      <c r="EO395" s="7"/>
      <c r="EP395" s="7"/>
      <c r="EQ395" s="7"/>
      <c r="ER395" s="7"/>
      <c r="ES395" s="7"/>
      <c r="ET395" s="7"/>
      <c r="EU395" s="7"/>
      <c r="EV395" s="7"/>
      <c r="EW395" s="7"/>
      <c r="EX395" s="7"/>
      <c r="EY395" s="7"/>
      <c r="EZ395" s="7"/>
      <c r="FA395" s="7"/>
      <c r="FB395" s="7"/>
      <c r="FC395" s="7"/>
      <c r="FD395" s="7"/>
      <c r="FE395" s="7"/>
      <c r="FF395" s="7"/>
      <c r="FG395" s="7"/>
      <c r="FH395" s="7"/>
      <c r="FI395" s="7"/>
      <c r="FJ395" s="7"/>
      <c r="FK395" s="7"/>
      <c r="FL395" s="7"/>
      <c r="FM395" s="7"/>
      <c r="FN395" s="7"/>
      <c r="FO395" s="7"/>
      <c r="FP395" s="7"/>
      <c r="FQ395" s="7"/>
      <c r="FR395" s="7"/>
      <c r="FS395" s="7"/>
      <c r="FT395" s="7"/>
      <c r="FU395" s="8"/>
      <c r="FV395" s="3"/>
      <c r="FW395" s="3"/>
      <c r="FX395" s="3"/>
      <c r="FY395" s="3"/>
      <c r="FZ395" s="3"/>
      <c r="GA395" s="3"/>
      <c r="GB395" s="3"/>
      <c r="GC395" s="3"/>
      <c r="GD395" s="3"/>
      <c r="GE395" s="3"/>
      <c r="GF395" s="3"/>
      <c r="GG395" s="3"/>
      <c r="GH395" s="3"/>
      <c r="GI395" s="3"/>
      <c r="GJ395" s="3"/>
      <c r="GK395" s="3"/>
      <c r="GL395" s="3"/>
    </row>
    <row r="396" spans="1:194" x14ac:dyDescent="0.3">
      <c r="A396" s="10" t="s">
        <v>105</v>
      </c>
      <c r="B396" s="9" t="s">
        <v>35</v>
      </c>
      <c r="C396" s="9" t="s">
        <v>2</v>
      </c>
      <c r="D396" s="14" t="s">
        <v>20</v>
      </c>
      <c r="E396" s="9" t="s">
        <v>205</v>
      </c>
      <c r="F396" s="9" t="s">
        <v>205</v>
      </c>
      <c r="G396" s="10" t="s">
        <v>150</v>
      </c>
      <c r="H396" s="10" t="s">
        <v>215</v>
      </c>
      <c r="I396" s="10"/>
      <c r="J396" s="24">
        <f>35*1.07</f>
        <v>37.450000000000003</v>
      </c>
      <c r="K396" s="28">
        <v>0</v>
      </c>
      <c r="L396" s="28"/>
      <c r="M396" s="24">
        <v>0</v>
      </c>
      <c r="N396" s="28">
        <v>0</v>
      </c>
      <c r="O396" s="28"/>
      <c r="P396" s="24">
        <v>0</v>
      </c>
      <c r="Q396" s="28">
        <v>0</v>
      </c>
      <c r="R396" s="28"/>
      <c r="S396" s="24">
        <v>0</v>
      </c>
      <c r="T396" s="28">
        <v>0</v>
      </c>
      <c r="U396" s="28"/>
      <c r="V396" s="9" t="s">
        <v>207</v>
      </c>
      <c r="W396" s="9" t="s">
        <v>213</v>
      </c>
      <c r="X396" s="10" t="s">
        <v>150</v>
      </c>
      <c r="Y396" s="10" t="s">
        <v>220</v>
      </c>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c r="BW396" s="7"/>
      <c r="BX396" s="7"/>
      <c r="BY396" s="7"/>
      <c r="BZ396" s="7"/>
      <c r="CA396" s="7"/>
      <c r="CB396" s="7"/>
      <c r="CC396" s="7"/>
      <c r="CD396" s="7"/>
      <c r="CE396" s="7"/>
      <c r="CF396" s="7"/>
      <c r="CG396" s="7"/>
      <c r="CH396" s="7"/>
      <c r="CI396" s="7"/>
      <c r="CJ396" s="7"/>
      <c r="CK396" s="7"/>
      <c r="CL396" s="7"/>
      <c r="CM396" s="7"/>
      <c r="CN396" s="7"/>
      <c r="CO396" s="7"/>
      <c r="CP396" s="7"/>
      <c r="CQ396" s="7"/>
      <c r="CR396" s="7"/>
      <c r="CS396" s="7"/>
      <c r="CT396" s="7"/>
      <c r="CU396" s="7"/>
      <c r="CV396" s="7"/>
      <c r="CW396" s="7"/>
      <c r="CX396" s="7"/>
      <c r="CY396" s="7"/>
      <c r="CZ396" s="7"/>
      <c r="DA396" s="7"/>
      <c r="DB396" s="7"/>
      <c r="DC396" s="7"/>
      <c r="DD396" s="7"/>
      <c r="DE396" s="7"/>
      <c r="DF396" s="7"/>
      <c r="DG396" s="7"/>
      <c r="DH396" s="7"/>
      <c r="DI396" s="7"/>
      <c r="DJ396" s="7"/>
      <c r="DK396" s="7"/>
      <c r="DL396" s="7"/>
      <c r="DM396" s="7"/>
      <c r="DN396" s="7"/>
      <c r="DO396" s="7"/>
      <c r="DP396" s="7"/>
      <c r="DQ396" s="7"/>
      <c r="DR396" s="7"/>
      <c r="DS396" s="7"/>
      <c r="DT396" s="7"/>
      <c r="DU396" s="7"/>
      <c r="DV396" s="7"/>
      <c r="DW396" s="7"/>
      <c r="DX396" s="7"/>
      <c r="DY396" s="7"/>
      <c r="DZ396" s="7"/>
      <c r="EA396" s="7"/>
      <c r="EB396" s="7"/>
      <c r="EC396" s="7"/>
      <c r="ED396" s="7"/>
      <c r="EE396" s="7"/>
      <c r="EF396" s="7"/>
      <c r="EG396" s="7"/>
      <c r="EH396" s="7"/>
      <c r="EI396" s="7"/>
      <c r="EJ396" s="7"/>
      <c r="EK396" s="7"/>
      <c r="EL396" s="7"/>
      <c r="EM396" s="7"/>
      <c r="EN396" s="7"/>
      <c r="EO396" s="7"/>
      <c r="EP396" s="7"/>
      <c r="EQ396" s="7"/>
      <c r="ER396" s="7"/>
      <c r="ES396" s="7"/>
      <c r="ET396" s="7"/>
      <c r="EU396" s="7"/>
      <c r="EV396" s="7"/>
      <c r="EW396" s="7"/>
      <c r="EX396" s="7"/>
      <c r="EY396" s="7"/>
      <c r="EZ396" s="7"/>
      <c r="FA396" s="7"/>
      <c r="FB396" s="7"/>
      <c r="FC396" s="7"/>
      <c r="FD396" s="7"/>
      <c r="FE396" s="7"/>
      <c r="FF396" s="7"/>
      <c r="FG396" s="7"/>
      <c r="FH396" s="7"/>
      <c r="FI396" s="7"/>
      <c r="FJ396" s="7"/>
      <c r="FK396" s="7"/>
      <c r="FL396" s="7"/>
      <c r="FM396" s="7"/>
      <c r="FN396" s="7"/>
      <c r="FO396" s="7"/>
      <c r="FP396" s="7"/>
      <c r="FQ396" s="7"/>
      <c r="FR396" s="7"/>
      <c r="FS396" s="7"/>
      <c r="FT396" s="7"/>
      <c r="FU396" s="8"/>
      <c r="FV396" s="3"/>
      <c r="FW396" s="3"/>
      <c r="FX396" s="3"/>
      <c r="FY396" s="3"/>
      <c r="FZ396" s="3"/>
      <c r="GA396" s="3"/>
      <c r="GB396" s="3"/>
      <c r="GC396" s="3"/>
      <c r="GD396" s="3"/>
      <c r="GE396" s="3"/>
      <c r="GF396" s="3"/>
      <c r="GG396" s="3"/>
      <c r="GH396" s="3"/>
      <c r="GI396" s="3"/>
      <c r="GJ396" s="3"/>
      <c r="GK396" s="3"/>
      <c r="GL396" s="3"/>
    </row>
    <row r="397" spans="1:194" x14ac:dyDescent="0.3">
      <c r="A397" s="10" t="s">
        <v>105</v>
      </c>
      <c r="B397" s="9" t="s">
        <v>35</v>
      </c>
      <c r="C397" s="9" t="s">
        <v>2</v>
      </c>
      <c r="D397" s="9" t="s">
        <v>17</v>
      </c>
      <c r="E397" s="9" t="s">
        <v>209</v>
      </c>
      <c r="F397" s="9" t="s">
        <v>12</v>
      </c>
      <c r="G397" s="10" t="s">
        <v>150</v>
      </c>
      <c r="H397" s="10" t="s">
        <v>210</v>
      </c>
      <c r="I397" s="10"/>
      <c r="J397" s="24">
        <v>0</v>
      </c>
      <c r="K397" s="28">
        <v>0</v>
      </c>
      <c r="L397" s="28"/>
      <c r="M397" s="24">
        <v>137.34</v>
      </c>
      <c r="N397" s="28">
        <v>0.14699999999999999</v>
      </c>
      <c r="O397" s="28"/>
      <c r="P397" s="24">
        <v>0</v>
      </c>
      <c r="Q397" s="28">
        <v>0</v>
      </c>
      <c r="R397" s="28"/>
      <c r="S397" s="24">
        <v>0</v>
      </c>
      <c r="T397" s="28">
        <v>0</v>
      </c>
      <c r="U397" s="28"/>
      <c r="V397" s="9" t="s">
        <v>211</v>
      </c>
      <c r="W397" s="9" t="s">
        <v>208</v>
      </c>
      <c r="X397" s="10" t="s">
        <v>150</v>
      </c>
      <c r="Y397" s="10"/>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c r="BW397" s="7"/>
      <c r="BX397" s="7"/>
      <c r="BY397" s="7"/>
      <c r="BZ397" s="7"/>
      <c r="CA397" s="7"/>
      <c r="CB397" s="7"/>
      <c r="CC397" s="7"/>
      <c r="CD397" s="7"/>
      <c r="CE397" s="7"/>
      <c r="CF397" s="7"/>
      <c r="CG397" s="7"/>
      <c r="CH397" s="7"/>
      <c r="CI397" s="7"/>
      <c r="CJ397" s="7"/>
      <c r="CK397" s="7"/>
      <c r="CL397" s="7"/>
      <c r="CM397" s="7"/>
      <c r="CN397" s="7"/>
      <c r="CO397" s="7"/>
      <c r="CP397" s="7"/>
      <c r="CQ397" s="7"/>
      <c r="CR397" s="7"/>
      <c r="CS397" s="7"/>
      <c r="CT397" s="7"/>
      <c r="CU397" s="7"/>
      <c r="CV397" s="7"/>
      <c r="CW397" s="7"/>
      <c r="CX397" s="7"/>
      <c r="CY397" s="7"/>
      <c r="CZ397" s="7"/>
      <c r="DA397" s="7"/>
      <c r="DB397" s="7"/>
      <c r="DC397" s="7"/>
      <c r="DD397" s="7"/>
      <c r="DE397" s="7"/>
      <c r="DF397" s="7"/>
      <c r="DG397" s="7"/>
      <c r="DH397" s="7"/>
      <c r="DI397" s="7"/>
      <c r="DJ397" s="7"/>
      <c r="DK397" s="7"/>
      <c r="DL397" s="7"/>
      <c r="DM397" s="7"/>
      <c r="DN397" s="7"/>
      <c r="DO397" s="7"/>
      <c r="DP397" s="7"/>
      <c r="DQ397" s="7"/>
      <c r="DR397" s="7"/>
      <c r="DS397" s="7"/>
      <c r="DT397" s="7"/>
      <c r="DU397" s="7"/>
      <c r="DV397" s="7"/>
      <c r="DW397" s="7"/>
      <c r="DX397" s="7"/>
      <c r="DY397" s="7"/>
      <c r="DZ397" s="7"/>
      <c r="EA397" s="7"/>
      <c r="EB397" s="7"/>
      <c r="EC397" s="7"/>
      <c r="ED397" s="7"/>
      <c r="EE397" s="7"/>
      <c r="EF397" s="7"/>
      <c r="EG397" s="7"/>
      <c r="EH397" s="7"/>
      <c r="EI397" s="7"/>
      <c r="EJ397" s="7"/>
      <c r="EK397" s="7"/>
      <c r="EL397" s="7"/>
      <c r="EM397" s="7"/>
      <c r="EN397" s="7"/>
      <c r="EO397" s="7"/>
      <c r="EP397" s="7"/>
      <c r="EQ397" s="7"/>
      <c r="ER397" s="7"/>
      <c r="ES397" s="7"/>
      <c r="ET397" s="7"/>
      <c r="EU397" s="7"/>
      <c r="EV397" s="7"/>
      <c r="EW397" s="7"/>
      <c r="EX397" s="7"/>
      <c r="EY397" s="7"/>
      <c r="EZ397" s="7"/>
      <c r="FA397" s="7"/>
      <c r="FB397" s="7"/>
      <c r="FC397" s="7"/>
      <c r="FD397" s="7"/>
      <c r="FE397" s="7"/>
      <c r="FF397" s="7"/>
      <c r="FG397" s="7"/>
      <c r="FH397" s="7"/>
      <c r="FI397" s="7"/>
      <c r="FJ397" s="7"/>
      <c r="FK397" s="7"/>
      <c r="FL397" s="7"/>
      <c r="FM397" s="7"/>
      <c r="FN397" s="7"/>
      <c r="FO397" s="7"/>
      <c r="FP397" s="7"/>
      <c r="FQ397" s="7"/>
      <c r="FR397" s="7"/>
      <c r="FS397" s="7"/>
      <c r="FT397" s="7"/>
      <c r="FU397" s="8"/>
      <c r="FV397" s="3"/>
      <c r="FW397" s="3"/>
      <c r="FX397" s="3"/>
      <c r="FY397" s="3"/>
      <c r="FZ397" s="3"/>
      <c r="GA397" s="3"/>
      <c r="GB397" s="3"/>
      <c r="GC397" s="3"/>
      <c r="GD397" s="3"/>
      <c r="GE397" s="3"/>
      <c r="GF397" s="3"/>
      <c r="GG397" s="3"/>
      <c r="GH397" s="3"/>
      <c r="GI397" s="3"/>
      <c r="GJ397" s="3"/>
      <c r="GK397" s="3"/>
      <c r="GL397" s="3"/>
    </row>
    <row r="398" spans="1:194" x14ac:dyDescent="0.3">
      <c r="A398" s="10" t="s">
        <v>105</v>
      </c>
      <c r="B398" s="9" t="s">
        <v>30</v>
      </c>
      <c r="C398" s="9" t="s">
        <v>2</v>
      </c>
      <c r="D398" s="14" t="s">
        <v>20</v>
      </c>
      <c r="E398" s="9" t="s">
        <v>205</v>
      </c>
      <c r="F398" s="9" t="s">
        <v>205</v>
      </c>
      <c r="G398" s="10"/>
      <c r="H398" s="10" t="s">
        <v>241</v>
      </c>
      <c r="I398" s="10" t="s">
        <v>477</v>
      </c>
      <c r="J398" s="24"/>
      <c r="K398" s="28"/>
      <c r="L398" s="28"/>
      <c r="M398" s="24">
        <v>107.34999999999998</v>
      </c>
      <c r="N398" s="28"/>
      <c r="O398" s="28"/>
      <c r="P398" s="24"/>
      <c r="Q398" s="28"/>
      <c r="R398" s="28"/>
      <c r="S398" s="24"/>
      <c r="T398" s="28"/>
      <c r="U398" s="28"/>
      <c r="V398" s="9" t="s">
        <v>207</v>
      </c>
      <c r="W398" s="9" t="s">
        <v>213</v>
      </c>
      <c r="X398" s="10"/>
      <c r="Y398" s="10" t="s">
        <v>447</v>
      </c>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s="7"/>
      <c r="BX398" s="7"/>
      <c r="BY398" s="7"/>
      <c r="BZ398" s="7"/>
      <c r="CA398" s="7"/>
      <c r="CB398" s="7"/>
      <c r="CC398" s="7"/>
      <c r="CD398" s="7"/>
      <c r="CE398" s="7"/>
      <c r="CF398" s="7"/>
      <c r="CG398" s="7"/>
      <c r="CH398" s="7"/>
      <c r="CI398" s="7"/>
      <c r="CJ398" s="7"/>
      <c r="CK398" s="7"/>
      <c r="CL398" s="7"/>
      <c r="CM398" s="7"/>
      <c r="CN398" s="7"/>
      <c r="CO398" s="7"/>
      <c r="CP398" s="7"/>
      <c r="CQ398" s="7"/>
      <c r="CR398" s="7"/>
      <c r="CS398" s="7"/>
      <c r="CT398" s="7"/>
      <c r="CU398" s="7"/>
      <c r="CV398" s="7"/>
      <c r="CW398" s="7"/>
      <c r="CX398" s="7"/>
      <c r="CY398" s="7"/>
      <c r="CZ398" s="7"/>
      <c r="DA398" s="7"/>
      <c r="DB398" s="7"/>
      <c r="DC398" s="7"/>
      <c r="DD398" s="7"/>
      <c r="DE398" s="7"/>
      <c r="DF398" s="7"/>
      <c r="DG398" s="7"/>
      <c r="DH398" s="7"/>
      <c r="DI398" s="7"/>
      <c r="DJ398" s="7"/>
      <c r="DK398" s="7"/>
      <c r="DL398" s="7"/>
      <c r="DM398" s="7"/>
      <c r="DN398" s="7"/>
      <c r="DO398" s="7"/>
      <c r="DP398" s="7"/>
      <c r="DQ398" s="7"/>
      <c r="DR398" s="7"/>
      <c r="DS398" s="7"/>
      <c r="DT398" s="7"/>
      <c r="DU398" s="7"/>
      <c r="DV398" s="7"/>
      <c r="DW398" s="7"/>
      <c r="DX398" s="7"/>
      <c r="DY398" s="7"/>
      <c r="DZ398" s="7"/>
      <c r="EA398" s="7"/>
      <c r="EB398" s="7"/>
      <c r="EC398" s="7"/>
      <c r="ED398" s="7"/>
      <c r="EE398" s="7"/>
      <c r="EF398" s="7"/>
      <c r="EG398" s="7"/>
      <c r="EH398" s="7"/>
      <c r="EI398" s="7"/>
      <c r="EJ398" s="7"/>
      <c r="EK398" s="7"/>
      <c r="EL398" s="7"/>
      <c r="EM398" s="7"/>
      <c r="EN398" s="7"/>
      <c r="EO398" s="7"/>
      <c r="EP398" s="7"/>
      <c r="EQ398" s="7"/>
      <c r="ER398" s="7"/>
      <c r="ES398" s="7"/>
      <c r="ET398" s="7"/>
      <c r="EU398" s="7"/>
      <c r="EV398" s="7"/>
      <c r="EW398" s="7"/>
      <c r="EX398" s="7"/>
      <c r="EY398" s="7"/>
      <c r="EZ398" s="7"/>
      <c r="FA398" s="7"/>
      <c r="FB398" s="7"/>
      <c r="FC398" s="7"/>
      <c r="FD398" s="7"/>
      <c r="FE398" s="7"/>
      <c r="FF398" s="7"/>
      <c r="FG398" s="7"/>
      <c r="FH398" s="7"/>
      <c r="FI398" s="7"/>
      <c r="FJ398" s="7"/>
      <c r="FK398" s="7"/>
      <c r="FL398" s="7"/>
      <c r="FM398" s="7"/>
      <c r="FN398" s="7"/>
      <c r="FO398" s="7"/>
      <c r="FP398" s="7"/>
      <c r="FQ398" s="7"/>
      <c r="FR398" s="7"/>
      <c r="FS398" s="7"/>
      <c r="FT398" s="7"/>
      <c r="FU398" s="8"/>
      <c r="FV398" s="3"/>
      <c r="FW398" s="3"/>
      <c r="FX398" s="3"/>
      <c r="FY398" s="3"/>
      <c r="FZ398" s="3"/>
      <c r="GA398" s="3"/>
      <c r="GB398" s="3"/>
      <c r="GC398" s="3"/>
      <c r="GD398" s="3"/>
      <c r="GE398" s="3"/>
      <c r="GF398" s="3"/>
      <c r="GG398" s="3"/>
      <c r="GH398" s="3"/>
      <c r="GI398" s="3"/>
      <c r="GJ398" s="3"/>
      <c r="GK398" s="3"/>
      <c r="GL398" s="3"/>
    </row>
    <row r="399" spans="1:194" x14ac:dyDescent="0.3">
      <c r="A399" s="10" t="s">
        <v>105</v>
      </c>
      <c r="B399" s="9" t="s">
        <v>30</v>
      </c>
      <c r="C399" s="9" t="s">
        <v>2</v>
      </c>
      <c r="D399" s="18" t="s">
        <v>14</v>
      </c>
      <c r="E399" s="9" t="s">
        <v>209</v>
      </c>
      <c r="F399" s="9" t="s">
        <v>209</v>
      </c>
      <c r="G399" s="10"/>
      <c r="H399" s="10" t="s">
        <v>253</v>
      </c>
      <c r="I399" s="10" t="s">
        <v>476</v>
      </c>
      <c r="J399" s="24"/>
      <c r="K399" s="28"/>
      <c r="L399" s="28"/>
      <c r="M399" s="24">
        <v>75.709999999999994</v>
      </c>
      <c r="N399" s="28">
        <v>7.8166666666666662E-2</v>
      </c>
      <c r="O399" s="28"/>
      <c r="P399" s="24"/>
      <c r="Q399" s="28"/>
      <c r="R399" s="28"/>
      <c r="S399" s="24">
        <v>145.77000000000001</v>
      </c>
      <c r="T399" s="28">
        <v>0.15050000000000002</v>
      </c>
      <c r="U399" s="28"/>
      <c r="V399" s="9" t="s">
        <v>211</v>
      </c>
      <c r="W399" s="9" t="s">
        <v>208</v>
      </c>
      <c r="X399" s="10"/>
      <c r="Y399" s="10" t="s">
        <v>240</v>
      </c>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7"/>
      <c r="CU399" s="7"/>
      <c r="CV399" s="7"/>
      <c r="CW399" s="7"/>
      <c r="CX399" s="7"/>
      <c r="CY399" s="7"/>
      <c r="CZ399" s="7"/>
      <c r="DA399" s="7"/>
      <c r="DB399" s="7"/>
      <c r="DC399" s="7"/>
      <c r="DD399" s="7"/>
      <c r="DE399" s="7"/>
      <c r="DF399" s="7"/>
      <c r="DG399" s="7"/>
      <c r="DH399" s="7"/>
      <c r="DI399" s="7"/>
      <c r="DJ399" s="7"/>
      <c r="DK399" s="7"/>
      <c r="DL399" s="7"/>
      <c r="DM399" s="7"/>
      <c r="DN399" s="7"/>
      <c r="DO399" s="7"/>
      <c r="DP399" s="7"/>
      <c r="DQ399" s="7"/>
      <c r="DR399" s="7"/>
      <c r="DS399" s="7"/>
      <c r="DT399" s="7"/>
      <c r="DU399" s="7"/>
      <c r="DV399" s="7"/>
      <c r="DW399" s="7"/>
      <c r="DX399" s="7"/>
      <c r="DY399" s="7"/>
      <c r="DZ399" s="7"/>
      <c r="EA399" s="7"/>
      <c r="EB399" s="7"/>
      <c r="EC399" s="7"/>
      <c r="ED399" s="7"/>
      <c r="EE399" s="7"/>
      <c r="EF399" s="7"/>
      <c r="EG399" s="7"/>
      <c r="EH399" s="7"/>
      <c r="EI399" s="7"/>
      <c r="EJ399" s="7"/>
      <c r="EK399" s="7"/>
      <c r="EL399" s="7"/>
      <c r="EM399" s="7"/>
      <c r="EN399" s="7"/>
      <c r="EO399" s="7"/>
      <c r="EP399" s="7"/>
      <c r="EQ399" s="7"/>
      <c r="ER399" s="7"/>
      <c r="ES399" s="7"/>
      <c r="ET399" s="7"/>
      <c r="EU399" s="7"/>
      <c r="EV399" s="7"/>
      <c r="EW399" s="7"/>
      <c r="EX399" s="7"/>
      <c r="EY399" s="7"/>
      <c r="EZ399" s="7"/>
      <c r="FA399" s="7"/>
      <c r="FB399" s="7"/>
      <c r="FC399" s="7"/>
      <c r="FD399" s="7"/>
      <c r="FE399" s="7"/>
      <c r="FF399" s="7"/>
      <c r="FG399" s="7"/>
      <c r="FH399" s="7"/>
      <c r="FI399" s="7"/>
      <c r="FJ399" s="7"/>
      <c r="FK399" s="7"/>
      <c r="FL399" s="7"/>
      <c r="FM399" s="7"/>
      <c r="FN399" s="7"/>
      <c r="FO399" s="7"/>
      <c r="FP399" s="7"/>
      <c r="FQ399" s="7"/>
      <c r="FR399" s="7"/>
      <c r="FS399" s="7"/>
      <c r="FT399" s="7"/>
      <c r="FU399" s="8"/>
      <c r="FV399" s="3"/>
      <c r="FW399" s="3"/>
      <c r="FX399" s="3"/>
      <c r="FY399" s="3"/>
      <c r="FZ399" s="3"/>
      <c r="GA399" s="3"/>
      <c r="GB399" s="3"/>
      <c r="GC399" s="3"/>
      <c r="GD399" s="3"/>
      <c r="GE399" s="3"/>
      <c r="GF399" s="3"/>
      <c r="GG399" s="3"/>
      <c r="GH399" s="3"/>
      <c r="GI399" s="3"/>
      <c r="GJ399" s="3"/>
      <c r="GK399" s="3"/>
      <c r="GL399" s="3"/>
    </row>
    <row r="400" spans="1:194" s="7" customFormat="1" x14ac:dyDescent="0.3">
      <c r="A400" s="10" t="s">
        <v>105</v>
      </c>
      <c r="B400" s="9" t="s">
        <v>30</v>
      </c>
      <c r="C400" s="9" t="s">
        <v>2</v>
      </c>
      <c r="D400" s="14" t="s">
        <v>11</v>
      </c>
      <c r="E400" s="9" t="s">
        <v>26</v>
      </c>
      <c r="F400" s="9" t="s">
        <v>26</v>
      </c>
      <c r="G400" s="10"/>
      <c r="H400" s="10" t="s">
        <v>180</v>
      </c>
      <c r="I400" s="10" t="s">
        <v>478</v>
      </c>
      <c r="J400" s="24">
        <v>85</v>
      </c>
      <c r="K400" s="28"/>
      <c r="L400" s="28"/>
      <c r="M400" s="24"/>
      <c r="N400" s="28"/>
      <c r="O400" s="28"/>
      <c r="P400" s="24">
        <v>85</v>
      </c>
      <c r="Q400" s="28"/>
      <c r="R400" s="28"/>
      <c r="S400" s="24"/>
      <c r="T400" s="28"/>
      <c r="U400" s="28"/>
      <c r="V400" s="9" t="s">
        <v>207</v>
      </c>
      <c r="W400" s="9" t="s">
        <v>213</v>
      </c>
      <c r="X400" s="10"/>
      <c r="Y400" s="10" t="s">
        <v>267</v>
      </c>
    </row>
    <row r="401" spans="1:26" s="7" customFormat="1" x14ac:dyDescent="0.3">
      <c r="A401" s="10" t="s">
        <v>106</v>
      </c>
      <c r="B401" s="9" t="s">
        <v>30</v>
      </c>
      <c r="C401" s="9" t="s">
        <v>2</v>
      </c>
      <c r="D401" s="18" t="s">
        <v>14</v>
      </c>
      <c r="E401" s="9" t="s">
        <v>209</v>
      </c>
      <c r="F401" s="9" t="s">
        <v>12</v>
      </c>
      <c r="G401" s="10"/>
      <c r="H401" s="10" t="s">
        <v>253</v>
      </c>
      <c r="I401" s="10" t="s">
        <v>479</v>
      </c>
      <c r="J401" s="24"/>
      <c r="K401" s="28"/>
      <c r="L401" s="28"/>
      <c r="M401" s="24">
        <v>63.203000000000003</v>
      </c>
      <c r="N401" s="28">
        <v>0.41686071794871798</v>
      </c>
      <c r="O401" s="28"/>
      <c r="P401" s="24"/>
      <c r="Q401" s="28"/>
      <c r="R401" s="28"/>
      <c r="S401" s="24">
        <v>91.35</v>
      </c>
      <c r="T401" s="28">
        <v>0.60250728205128212</v>
      </c>
      <c r="U401" s="28"/>
      <c r="V401" s="9" t="s">
        <v>211</v>
      </c>
      <c r="W401" s="9" t="s">
        <v>208</v>
      </c>
      <c r="X401" s="10"/>
      <c r="Y401" s="10" t="s">
        <v>240</v>
      </c>
    </row>
    <row r="402" spans="1:26" s="7" customFormat="1" x14ac:dyDescent="0.3">
      <c r="A402" s="10" t="s">
        <v>106</v>
      </c>
      <c r="B402" s="9" t="s">
        <v>30</v>
      </c>
      <c r="C402" s="9" t="s">
        <v>2</v>
      </c>
      <c r="D402" s="14" t="s">
        <v>11</v>
      </c>
      <c r="E402" s="9" t="s">
        <v>26</v>
      </c>
      <c r="F402" s="9" t="s">
        <v>26</v>
      </c>
      <c r="G402" s="10"/>
      <c r="H402" s="10" t="s">
        <v>180</v>
      </c>
      <c r="I402" s="10" t="s">
        <v>480</v>
      </c>
      <c r="J402" s="24">
        <v>85</v>
      </c>
      <c r="K402" s="28"/>
      <c r="L402" s="28"/>
      <c r="M402" s="24"/>
      <c r="N402" s="28"/>
      <c r="O402" s="28"/>
      <c r="P402" s="24">
        <v>85</v>
      </c>
      <c r="Q402" s="28"/>
      <c r="R402" s="28"/>
      <c r="S402" s="24"/>
      <c r="T402" s="28"/>
      <c r="U402" s="28"/>
      <c r="V402" s="9" t="s">
        <v>207</v>
      </c>
      <c r="W402" s="9" t="s">
        <v>213</v>
      </c>
      <c r="X402" s="10"/>
      <c r="Y402" s="10" t="s">
        <v>267</v>
      </c>
    </row>
    <row r="403" spans="1:26" s="7" customFormat="1" x14ac:dyDescent="0.3">
      <c r="A403" s="10" t="s">
        <v>106</v>
      </c>
      <c r="B403" s="9" t="s">
        <v>31</v>
      </c>
      <c r="C403" s="9" t="s">
        <v>2</v>
      </c>
      <c r="D403" s="18" t="s">
        <v>14</v>
      </c>
      <c r="E403" s="9" t="s">
        <v>209</v>
      </c>
      <c r="F403" s="9" t="s">
        <v>12</v>
      </c>
      <c r="G403" s="10"/>
      <c r="H403" s="10" t="s">
        <v>13</v>
      </c>
      <c r="I403" s="10" t="s">
        <v>584</v>
      </c>
      <c r="J403" s="24">
        <v>0</v>
      </c>
      <c r="K403" s="28">
        <v>0</v>
      </c>
      <c r="L403" s="28"/>
      <c r="M403" s="24">
        <v>159.23400000000001</v>
      </c>
      <c r="N403" s="28">
        <v>1.1091318290598291</v>
      </c>
      <c r="O403" s="28"/>
      <c r="P403" s="24">
        <v>0</v>
      </c>
      <c r="Q403" s="28">
        <v>0</v>
      </c>
      <c r="R403" s="28"/>
      <c r="S403" s="24">
        <v>163.881</v>
      </c>
      <c r="T403" s="28">
        <v>1.1415001709401711</v>
      </c>
      <c r="U403" s="28"/>
      <c r="V403" s="9" t="s">
        <v>211</v>
      </c>
      <c r="W403" s="9" t="s">
        <v>208</v>
      </c>
      <c r="X403" s="10"/>
      <c r="Y403" s="10" t="s">
        <v>585</v>
      </c>
    </row>
    <row r="404" spans="1:26" s="7" customFormat="1" x14ac:dyDescent="0.3">
      <c r="A404" s="10" t="s">
        <v>176</v>
      </c>
      <c r="B404" s="9" t="s">
        <v>30</v>
      </c>
      <c r="C404" s="9" t="s">
        <v>2</v>
      </c>
      <c r="D404" s="18" t="s">
        <v>14</v>
      </c>
      <c r="E404" s="9" t="s">
        <v>209</v>
      </c>
      <c r="F404" s="9" t="s">
        <v>12</v>
      </c>
      <c r="G404" s="10"/>
      <c r="H404" s="10" t="s">
        <v>253</v>
      </c>
      <c r="I404" s="10" t="s">
        <v>481</v>
      </c>
      <c r="J404" s="24">
        <v>55.72065080583792</v>
      </c>
      <c r="K404" s="28">
        <v>0.28000000000000003</v>
      </c>
      <c r="L404" s="28"/>
      <c r="M404" s="24"/>
      <c r="N404" s="28"/>
      <c r="O404" s="28"/>
      <c r="P404" s="24"/>
      <c r="Q404" s="28"/>
      <c r="R404" s="28"/>
      <c r="S404" s="24">
        <v>83.58097620875688</v>
      </c>
      <c r="T404" s="28">
        <v>0.5</v>
      </c>
      <c r="U404" s="28"/>
      <c r="V404" s="9" t="s">
        <v>207</v>
      </c>
      <c r="W404" s="9" t="s">
        <v>208</v>
      </c>
      <c r="X404" s="10"/>
      <c r="Y404" s="10" t="s">
        <v>277</v>
      </c>
    </row>
    <row r="405" spans="1:26" s="7" customFormat="1" x14ac:dyDescent="0.3">
      <c r="A405" s="10" t="s">
        <v>176</v>
      </c>
      <c r="B405" s="9" t="s">
        <v>30</v>
      </c>
      <c r="C405" s="9" t="s">
        <v>2</v>
      </c>
      <c r="D405" s="14" t="s">
        <v>11</v>
      </c>
      <c r="E405" s="9" t="s">
        <v>26</v>
      </c>
      <c r="F405" s="9" t="s">
        <v>26</v>
      </c>
      <c r="G405" s="10"/>
      <c r="H405" s="10" t="s">
        <v>180</v>
      </c>
      <c r="I405" s="10" t="s">
        <v>482</v>
      </c>
      <c r="J405" s="24">
        <v>85</v>
      </c>
      <c r="K405" s="28"/>
      <c r="L405" s="28"/>
      <c r="M405" s="24"/>
      <c r="N405" s="28"/>
      <c r="O405" s="28"/>
      <c r="P405" s="24">
        <v>85</v>
      </c>
      <c r="Q405" s="28"/>
      <c r="R405" s="28"/>
      <c r="S405" s="24"/>
      <c r="T405" s="28"/>
      <c r="U405" s="28"/>
      <c r="V405" s="9" t="s">
        <v>207</v>
      </c>
      <c r="W405" s="9" t="s">
        <v>213</v>
      </c>
      <c r="X405" s="10"/>
      <c r="Y405" s="10" t="s">
        <v>686</v>
      </c>
    </row>
    <row r="406" spans="1:26" s="7" customFormat="1" x14ac:dyDescent="0.3">
      <c r="A406" s="10" t="s">
        <v>176</v>
      </c>
      <c r="B406" s="9" t="s">
        <v>31</v>
      </c>
      <c r="C406" s="9" t="s">
        <v>2</v>
      </c>
      <c r="D406" s="18" t="s">
        <v>14</v>
      </c>
      <c r="E406" s="9" t="s">
        <v>209</v>
      </c>
      <c r="F406" s="9" t="s">
        <v>12</v>
      </c>
      <c r="G406" s="10"/>
      <c r="H406" s="10" t="s">
        <v>13</v>
      </c>
      <c r="I406" s="10" t="s">
        <v>584</v>
      </c>
      <c r="J406" s="24">
        <v>122.91761257572439</v>
      </c>
      <c r="K406" s="28">
        <v>2.2000000000000002</v>
      </c>
      <c r="L406" s="28"/>
      <c r="M406" s="24">
        <v>0</v>
      </c>
      <c r="N406" s="28">
        <v>0</v>
      </c>
      <c r="O406" s="28"/>
      <c r="P406" s="24">
        <v>145.27552371156685</v>
      </c>
      <c r="Q406" s="28">
        <v>2.67</v>
      </c>
      <c r="R406" s="28"/>
      <c r="S406" s="24">
        <v>156.30178326526055</v>
      </c>
      <c r="T406" s="28">
        <v>0.53</v>
      </c>
      <c r="U406" s="28"/>
      <c r="V406" s="9" t="s">
        <v>207</v>
      </c>
      <c r="W406" s="9" t="s">
        <v>208</v>
      </c>
      <c r="X406" s="10"/>
      <c r="Y406" s="10" t="s">
        <v>588</v>
      </c>
    </row>
    <row r="407" spans="1:26" s="7" customFormat="1" x14ac:dyDescent="0.3">
      <c r="A407" s="10" t="s">
        <v>107</v>
      </c>
      <c r="B407" s="9" t="s">
        <v>35</v>
      </c>
      <c r="C407" s="9" t="s">
        <v>29</v>
      </c>
      <c r="D407" s="9" t="s">
        <v>17</v>
      </c>
      <c r="E407" s="9" t="s">
        <v>205</v>
      </c>
      <c r="F407" s="9" t="s">
        <v>205</v>
      </c>
      <c r="G407" s="10" t="s">
        <v>150</v>
      </c>
      <c r="H407" s="10" t="s">
        <v>206</v>
      </c>
      <c r="I407" s="10"/>
      <c r="J407" s="24">
        <v>0</v>
      </c>
      <c r="K407" s="28">
        <v>0</v>
      </c>
      <c r="L407" s="28"/>
      <c r="M407" s="24">
        <v>2092.6810476000001</v>
      </c>
      <c r="N407" s="28">
        <v>0</v>
      </c>
      <c r="O407" s="28"/>
      <c r="P407" s="24">
        <v>0</v>
      </c>
      <c r="Q407" s="28">
        <v>0</v>
      </c>
      <c r="R407" s="28"/>
      <c r="S407" s="24">
        <v>0</v>
      </c>
      <c r="T407" s="28">
        <v>0</v>
      </c>
      <c r="U407" s="28"/>
      <c r="V407" s="9" t="s">
        <v>207</v>
      </c>
      <c r="W407" s="9" t="s">
        <v>208</v>
      </c>
      <c r="X407" s="10" t="s">
        <v>150</v>
      </c>
      <c r="Y407" s="10"/>
    </row>
    <row r="408" spans="1:26" s="7" customFormat="1" x14ac:dyDescent="0.3">
      <c r="A408" s="10" t="s">
        <v>107</v>
      </c>
      <c r="B408" s="9" t="s">
        <v>35</v>
      </c>
      <c r="C408" s="9" t="s">
        <v>29</v>
      </c>
      <c r="D408" s="9" t="s">
        <v>17</v>
      </c>
      <c r="E408" s="9" t="s">
        <v>209</v>
      </c>
      <c r="F408" s="9" t="s">
        <v>12</v>
      </c>
      <c r="G408" s="10" t="s">
        <v>234</v>
      </c>
      <c r="H408" s="10" t="s">
        <v>219</v>
      </c>
      <c r="I408" s="10"/>
      <c r="J408" s="24">
        <v>200</v>
      </c>
      <c r="K408" s="28">
        <v>2.4</v>
      </c>
      <c r="L408" s="28"/>
      <c r="M408" s="24">
        <v>0</v>
      </c>
      <c r="N408" s="28">
        <v>0</v>
      </c>
      <c r="O408" s="28"/>
      <c r="P408" s="24">
        <v>3385</v>
      </c>
      <c r="Q408" s="28">
        <v>41.37</v>
      </c>
      <c r="R408" s="28"/>
      <c r="S408" s="24">
        <v>0</v>
      </c>
      <c r="T408" s="28">
        <v>0</v>
      </c>
      <c r="U408" s="28"/>
      <c r="V408" s="9" t="s">
        <v>207</v>
      </c>
      <c r="W408" s="9" t="s">
        <v>208</v>
      </c>
      <c r="X408" s="10" t="s">
        <v>150</v>
      </c>
      <c r="Y408" s="10"/>
    </row>
    <row r="409" spans="1:26" s="7" customFormat="1" x14ac:dyDescent="0.3">
      <c r="A409" s="10" t="s">
        <v>107</v>
      </c>
      <c r="B409" s="9" t="s">
        <v>35</v>
      </c>
      <c r="C409" s="9" t="s">
        <v>29</v>
      </c>
      <c r="D409" s="9" t="s">
        <v>17</v>
      </c>
      <c r="E409" s="9" t="s">
        <v>209</v>
      </c>
      <c r="F409" s="9" t="s">
        <v>209</v>
      </c>
      <c r="G409" s="10">
        <v>483.7</v>
      </c>
      <c r="H409" s="10" t="s">
        <v>233</v>
      </c>
      <c r="I409" s="10"/>
      <c r="J409" s="24">
        <v>2782</v>
      </c>
      <c r="K409" s="28">
        <v>41.02</v>
      </c>
      <c r="L409" s="28"/>
      <c r="M409" s="24">
        <v>1723.2049999999999</v>
      </c>
      <c r="N409" s="28">
        <v>25.408577901442111</v>
      </c>
      <c r="O409" s="28"/>
      <c r="P409" s="24">
        <v>0</v>
      </c>
      <c r="Q409" s="28">
        <v>0</v>
      </c>
      <c r="R409" s="28"/>
      <c r="S409" s="24">
        <v>0</v>
      </c>
      <c r="T409" s="28">
        <v>0</v>
      </c>
      <c r="U409" s="28"/>
      <c r="V409" s="9" t="s">
        <v>211</v>
      </c>
      <c r="W409" s="9" t="s">
        <v>208</v>
      </c>
      <c r="X409" s="10" t="s">
        <v>150</v>
      </c>
      <c r="Y409" s="10"/>
    </row>
    <row r="410" spans="1:26" s="7" customFormat="1" x14ac:dyDescent="0.3">
      <c r="A410" s="10" t="s">
        <v>107</v>
      </c>
      <c r="B410" s="9" t="s">
        <v>35</v>
      </c>
      <c r="C410" s="9" t="s">
        <v>29</v>
      </c>
      <c r="D410" s="14" t="s">
        <v>11</v>
      </c>
      <c r="E410" s="9" t="s">
        <v>26</v>
      </c>
      <c r="F410" s="9" t="s">
        <v>26</v>
      </c>
      <c r="G410" s="10" t="s">
        <v>150</v>
      </c>
      <c r="H410" s="10" t="s">
        <v>212</v>
      </c>
      <c r="I410" s="10"/>
      <c r="J410" s="24">
        <f>356096/1000</f>
        <v>356.096</v>
      </c>
      <c r="K410" s="28">
        <v>0</v>
      </c>
      <c r="L410" s="28"/>
      <c r="M410" s="24">
        <v>0</v>
      </c>
      <c r="N410" s="28">
        <v>0</v>
      </c>
      <c r="O410" s="28"/>
      <c r="P410" s="24">
        <f>356096/1000</f>
        <v>356.096</v>
      </c>
      <c r="Q410" s="28">
        <v>0</v>
      </c>
      <c r="R410" s="28"/>
      <c r="S410" s="24">
        <v>0</v>
      </c>
      <c r="T410" s="28">
        <v>0</v>
      </c>
      <c r="U410" s="28"/>
      <c r="V410" s="9" t="s">
        <v>207</v>
      </c>
      <c r="W410" s="9" t="s">
        <v>213</v>
      </c>
      <c r="X410" s="10" t="s">
        <v>150</v>
      </c>
      <c r="Y410" s="10"/>
    </row>
    <row r="411" spans="1:26" s="7" customFormat="1" x14ac:dyDescent="0.3">
      <c r="A411" s="10" t="s">
        <v>107</v>
      </c>
      <c r="B411" s="9" t="s">
        <v>31</v>
      </c>
      <c r="C411" s="9" t="s">
        <v>29</v>
      </c>
      <c r="D411" s="18" t="s">
        <v>14</v>
      </c>
      <c r="E411" s="9" t="s">
        <v>209</v>
      </c>
      <c r="F411" s="9" t="s">
        <v>12</v>
      </c>
      <c r="G411" s="10"/>
      <c r="H411" s="10" t="s">
        <v>617</v>
      </c>
      <c r="I411" s="10" t="s">
        <v>591</v>
      </c>
      <c r="J411" s="24">
        <v>469.0154</v>
      </c>
      <c r="K411" s="28">
        <v>2.87</v>
      </c>
      <c r="L411" s="28"/>
      <c r="M411" s="24">
        <v>0</v>
      </c>
      <c r="N411" s="28">
        <v>0</v>
      </c>
      <c r="O411" s="28"/>
      <c r="P411" s="24">
        <v>0</v>
      </c>
      <c r="Q411" s="28">
        <v>0</v>
      </c>
      <c r="R411" s="28"/>
      <c r="S411" s="24">
        <v>0</v>
      </c>
      <c r="T411" s="28">
        <v>0</v>
      </c>
      <c r="U411" s="28"/>
      <c r="V411" s="9" t="s">
        <v>207</v>
      </c>
      <c r="W411" s="9" t="s">
        <v>208</v>
      </c>
      <c r="X411" s="10"/>
      <c r="Y411" s="10" t="s">
        <v>609</v>
      </c>
    </row>
    <row r="412" spans="1:26" s="7" customFormat="1" x14ac:dyDescent="0.3">
      <c r="A412" s="10" t="s">
        <v>107</v>
      </c>
      <c r="B412" s="9" t="s">
        <v>31</v>
      </c>
      <c r="C412" s="9" t="s">
        <v>29</v>
      </c>
      <c r="D412" s="18" t="s">
        <v>14</v>
      </c>
      <c r="E412" s="9" t="s">
        <v>209</v>
      </c>
      <c r="F412" s="9" t="s">
        <v>12</v>
      </c>
      <c r="G412" s="10"/>
      <c r="H412" s="10" t="s">
        <v>590</v>
      </c>
      <c r="I412" s="10" t="s">
        <v>591</v>
      </c>
      <c r="J412" s="24">
        <v>490.26</v>
      </c>
      <c r="K412" s="28">
        <v>3</v>
      </c>
      <c r="L412" s="28"/>
      <c r="M412" s="24">
        <v>4271.1451199999992</v>
      </c>
      <c r="N412" s="28">
        <v>26.135999999999999</v>
      </c>
      <c r="O412" s="28"/>
      <c r="P412" s="24">
        <v>0</v>
      </c>
      <c r="Q412" s="28">
        <v>0</v>
      </c>
      <c r="R412" s="28"/>
      <c r="S412" s="24">
        <v>2357.1700799999999</v>
      </c>
      <c r="T412" s="28">
        <v>14.423999999999999</v>
      </c>
      <c r="U412" s="28"/>
      <c r="V412" s="9" t="s">
        <v>207</v>
      </c>
      <c r="W412" s="9" t="s">
        <v>208</v>
      </c>
      <c r="X412" s="10"/>
      <c r="Y412" s="10" t="s">
        <v>609</v>
      </c>
    </row>
    <row r="413" spans="1:26" s="7" customFormat="1" x14ac:dyDescent="0.3">
      <c r="A413" s="10" t="s">
        <v>108</v>
      </c>
      <c r="B413" s="9" t="s">
        <v>30</v>
      </c>
      <c r="C413" s="9" t="s">
        <v>2</v>
      </c>
      <c r="D413" s="14" t="s">
        <v>20</v>
      </c>
      <c r="E413" s="9" t="s">
        <v>205</v>
      </c>
      <c r="F413" s="9" t="s">
        <v>205</v>
      </c>
      <c r="G413" s="10"/>
      <c r="H413" s="10" t="s">
        <v>241</v>
      </c>
      <c r="I413" s="10" t="s">
        <v>484</v>
      </c>
      <c r="J413" s="24">
        <v>113</v>
      </c>
      <c r="K413" s="28"/>
      <c r="L413" s="28"/>
      <c r="M413" s="24"/>
      <c r="N413" s="28"/>
      <c r="O413" s="28"/>
      <c r="P413" s="24"/>
      <c r="Q413" s="28"/>
      <c r="R413" s="28"/>
      <c r="S413" s="24"/>
      <c r="T413" s="28"/>
      <c r="U413" s="28"/>
      <c r="V413" s="9" t="s">
        <v>207</v>
      </c>
      <c r="W413" s="9" t="s">
        <v>213</v>
      </c>
      <c r="X413" s="10"/>
      <c r="Y413" s="10" t="s">
        <v>274</v>
      </c>
    </row>
    <row r="414" spans="1:26" s="7" customFormat="1" x14ac:dyDescent="0.3">
      <c r="A414" s="10" t="s">
        <v>108</v>
      </c>
      <c r="B414" s="9" t="s">
        <v>30</v>
      </c>
      <c r="C414" s="9" t="s">
        <v>2</v>
      </c>
      <c r="D414" s="18" t="s">
        <v>14</v>
      </c>
      <c r="E414" s="9" t="s">
        <v>209</v>
      </c>
      <c r="F414" s="9" t="s">
        <v>12</v>
      </c>
      <c r="G414" s="10"/>
      <c r="H414" s="10" t="s">
        <v>253</v>
      </c>
      <c r="I414" s="10" t="s">
        <v>483</v>
      </c>
      <c r="J414" s="24"/>
      <c r="K414" s="28"/>
      <c r="L414" s="28"/>
      <c r="M414" s="24"/>
      <c r="N414" s="28"/>
      <c r="O414" s="28"/>
      <c r="P414" s="24"/>
      <c r="Q414" s="28"/>
      <c r="R414" s="28"/>
      <c r="S414" s="24">
        <v>59.042999999999999</v>
      </c>
      <c r="T414" s="28">
        <v>3.0751738897806312E-3</v>
      </c>
      <c r="U414" s="28"/>
      <c r="V414" s="9" t="s">
        <v>211</v>
      </c>
      <c r="W414" s="9" t="s">
        <v>208</v>
      </c>
      <c r="X414" s="10"/>
      <c r="Y414" s="10" t="s">
        <v>240</v>
      </c>
    </row>
    <row r="415" spans="1:26" s="7" customFormat="1" ht="9.6" customHeight="1" x14ac:dyDescent="0.3">
      <c r="A415" s="10" t="s">
        <v>108</v>
      </c>
      <c r="B415" s="9" t="s">
        <v>30</v>
      </c>
      <c r="C415" s="9" t="s">
        <v>2</v>
      </c>
      <c r="D415" s="14" t="s">
        <v>11</v>
      </c>
      <c r="E415" s="9" t="s">
        <v>26</v>
      </c>
      <c r="F415" s="9" t="s">
        <v>26</v>
      </c>
      <c r="G415" s="10"/>
      <c r="H415" s="10" t="s">
        <v>180</v>
      </c>
      <c r="I415" s="10" t="s">
        <v>485</v>
      </c>
      <c r="J415" s="24"/>
      <c r="K415" s="28"/>
      <c r="L415" s="28"/>
      <c r="M415" s="24">
        <v>85</v>
      </c>
      <c r="N415" s="28"/>
      <c r="O415" s="28"/>
      <c r="P415" s="24"/>
      <c r="Q415" s="28"/>
      <c r="R415" s="28"/>
      <c r="S415" s="24"/>
      <c r="T415" s="28"/>
      <c r="U415" s="28"/>
      <c r="V415" s="9" t="s">
        <v>207</v>
      </c>
      <c r="W415" s="9" t="s">
        <v>213</v>
      </c>
      <c r="X415" s="10"/>
      <c r="Y415" s="10" t="s">
        <v>245</v>
      </c>
    </row>
    <row r="416" spans="1:26" s="7" customFormat="1" x14ac:dyDescent="0.3">
      <c r="A416" s="10" t="s">
        <v>178</v>
      </c>
      <c r="B416" s="9" t="s">
        <v>31</v>
      </c>
      <c r="C416" s="9" t="s">
        <v>2</v>
      </c>
      <c r="D416" s="18" t="s">
        <v>14</v>
      </c>
      <c r="E416" s="9" t="s">
        <v>209</v>
      </c>
      <c r="F416" s="9" t="s">
        <v>12</v>
      </c>
      <c r="G416" s="10"/>
      <c r="H416" s="10" t="s">
        <v>13</v>
      </c>
      <c r="I416" s="10" t="s">
        <v>584</v>
      </c>
      <c r="J416" s="24">
        <v>0</v>
      </c>
      <c r="K416" s="28">
        <v>0</v>
      </c>
      <c r="L416" s="28"/>
      <c r="M416" s="24">
        <v>0</v>
      </c>
      <c r="N416" s="28">
        <v>0</v>
      </c>
      <c r="O416" s="28"/>
      <c r="P416" s="24">
        <v>214</v>
      </c>
      <c r="Q416" s="28">
        <v>0.65</v>
      </c>
      <c r="R416" s="28"/>
      <c r="S416" s="24">
        <v>179.226</v>
      </c>
      <c r="T416" s="28">
        <v>0.55000000000000004</v>
      </c>
      <c r="U416" s="28"/>
      <c r="V416" s="9" t="s">
        <v>207</v>
      </c>
      <c r="W416" s="9" t="s">
        <v>208</v>
      </c>
      <c r="X416" s="10"/>
      <c r="Y416" s="10" t="s">
        <v>589</v>
      </c>
      <c r="Z416" s="7" t="s">
        <v>703</v>
      </c>
    </row>
    <row r="417" spans="1:26" s="7" customFormat="1" x14ac:dyDescent="0.3">
      <c r="A417" s="10" t="s">
        <v>178</v>
      </c>
      <c r="B417" s="9" t="s">
        <v>31</v>
      </c>
      <c r="C417" s="9" t="s">
        <v>2</v>
      </c>
      <c r="D417" s="14" t="s">
        <v>11</v>
      </c>
      <c r="E417" s="9" t="s">
        <v>26</v>
      </c>
      <c r="F417" s="9" t="s">
        <v>26</v>
      </c>
      <c r="G417" s="10"/>
      <c r="H417" s="10" t="s">
        <v>26</v>
      </c>
      <c r="I417" s="10" t="s">
        <v>595</v>
      </c>
      <c r="J417" s="24">
        <v>0</v>
      </c>
      <c r="K417" s="28">
        <v>0</v>
      </c>
      <c r="L417" s="28"/>
      <c r="M417" s="24">
        <v>181.26228</v>
      </c>
      <c r="N417" s="28">
        <v>0</v>
      </c>
      <c r="O417" s="28"/>
      <c r="P417" s="24">
        <v>0</v>
      </c>
      <c r="Q417" s="28">
        <v>0</v>
      </c>
      <c r="R417" s="28"/>
      <c r="S417" s="24">
        <v>0</v>
      </c>
      <c r="T417" s="28">
        <v>0</v>
      </c>
      <c r="U417" s="28"/>
      <c r="V417" s="9" t="s">
        <v>207</v>
      </c>
      <c r="W417" s="9" t="s">
        <v>213</v>
      </c>
      <c r="X417" s="10"/>
      <c r="Y417" s="10"/>
      <c r="Z417" s="7" t="s">
        <v>618</v>
      </c>
    </row>
    <row r="418" spans="1:26" s="7" customFormat="1" x14ac:dyDescent="0.3">
      <c r="A418" s="10" t="s">
        <v>109</v>
      </c>
      <c r="B418" s="9" t="s">
        <v>30</v>
      </c>
      <c r="C418" s="9" t="s">
        <v>29</v>
      </c>
      <c r="D418" s="18" t="s">
        <v>14</v>
      </c>
      <c r="E418" s="9" t="s">
        <v>209</v>
      </c>
      <c r="F418" s="9" t="s">
        <v>209</v>
      </c>
      <c r="G418" s="10"/>
      <c r="H418" s="10" t="s">
        <v>354</v>
      </c>
      <c r="I418" s="10" t="s">
        <v>486</v>
      </c>
      <c r="J418" s="24"/>
      <c r="K418" s="28"/>
      <c r="L418" s="28"/>
      <c r="M418" s="24">
        <v>175.15</v>
      </c>
      <c r="N418" s="28"/>
      <c r="O418" s="28"/>
      <c r="P418" s="24"/>
      <c r="Q418" s="28"/>
      <c r="R418" s="28"/>
      <c r="S418" s="24">
        <v>475.73</v>
      </c>
      <c r="T418" s="28"/>
      <c r="U418" s="28"/>
      <c r="V418" s="9" t="s">
        <v>207</v>
      </c>
      <c r="W418" s="9" t="s">
        <v>208</v>
      </c>
      <c r="X418" s="10"/>
      <c r="Y418" s="10" t="s">
        <v>652</v>
      </c>
    </row>
    <row r="419" spans="1:26" s="7" customFormat="1" x14ac:dyDescent="0.3">
      <c r="A419" s="10" t="s">
        <v>109</v>
      </c>
      <c r="B419" s="9" t="s">
        <v>31</v>
      </c>
      <c r="C419" s="9" t="s">
        <v>29</v>
      </c>
      <c r="D419" s="18" t="s">
        <v>14</v>
      </c>
      <c r="E419" s="9" t="s">
        <v>209</v>
      </c>
      <c r="F419" s="9" t="s">
        <v>12</v>
      </c>
      <c r="G419" s="10"/>
      <c r="H419" s="10" t="s">
        <v>13</v>
      </c>
      <c r="I419" s="10" t="s">
        <v>591</v>
      </c>
      <c r="J419" s="24">
        <v>0</v>
      </c>
      <c r="K419" s="28">
        <v>0</v>
      </c>
      <c r="L419" s="28"/>
      <c r="M419" s="24">
        <v>168.958</v>
      </c>
      <c r="N419" s="28">
        <v>1.82</v>
      </c>
      <c r="O419" s="28"/>
      <c r="P419" s="24">
        <v>0</v>
      </c>
      <c r="Q419" s="28">
        <v>0</v>
      </c>
      <c r="R419" s="28"/>
      <c r="S419" s="24">
        <v>446.98399999999998</v>
      </c>
      <c r="T419" s="28">
        <v>5.077</v>
      </c>
      <c r="U419" s="28"/>
      <c r="V419" s="9" t="s">
        <v>207</v>
      </c>
      <c r="W419" s="9" t="s">
        <v>208</v>
      </c>
      <c r="X419" s="10"/>
      <c r="Y419" s="10" t="s">
        <v>588</v>
      </c>
      <c r="Z419" s="7" t="s">
        <v>596</v>
      </c>
    </row>
    <row r="420" spans="1:26" s="7" customFormat="1" x14ac:dyDescent="0.3">
      <c r="A420" s="10" t="s">
        <v>109</v>
      </c>
      <c r="B420" s="9" t="s">
        <v>31</v>
      </c>
      <c r="C420" s="9" t="s">
        <v>29</v>
      </c>
      <c r="D420" s="14" t="s">
        <v>11</v>
      </c>
      <c r="E420" s="9" t="s">
        <v>26</v>
      </c>
      <c r="F420" s="9" t="s">
        <v>26</v>
      </c>
      <c r="G420" s="10"/>
      <c r="H420" s="10" t="s">
        <v>26</v>
      </c>
      <c r="I420" s="10" t="s">
        <v>595</v>
      </c>
      <c r="J420" s="24">
        <v>0</v>
      </c>
      <c r="K420" s="28">
        <v>0</v>
      </c>
      <c r="L420" s="28"/>
      <c r="M420" s="24">
        <v>93.772000000000006</v>
      </c>
      <c r="N420" s="28">
        <v>0</v>
      </c>
      <c r="O420" s="28"/>
      <c r="P420" s="24">
        <v>0</v>
      </c>
      <c r="Q420" s="28">
        <v>0</v>
      </c>
      <c r="R420" s="28"/>
      <c r="S420" s="24">
        <v>0</v>
      </c>
      <c r="T420" s="28">
        <v>0</v>
      </c>
      <c r="U420" s="28"/>
      <c r="V420" s="9" t="s">
        <v>207</v>
      </c>
      <c r="W420" s="9" t="s">
        <v>213</v>
      </c>
      <c r="X420" s="10"/>
      <c r="Y420" s="10"/>
    </row>
    <row r="421" spans="1:26" s="7" customFormat="1" x14ac:dyDescent="0.3">
      <c r="A421" s="10" t="s">
        <v>110</v>
      </c>
      <c r="B421" s="9" t="s">
        <v>35</v>
      </c>
      <c r="C421" s="9" t="s">
        <v>29</v>
      </c>
      <c r="D421" s="14" t="s">
        <v>11</v>
      </c>
      <c r="E421" s="9" t="s">
        <v>26</v>
      </c>
      <c r="F421" s="9" t="s">
        <v>26</v>
      </c>
      <c r="G421" s="10" t="s">
        <v>150</v>
      </c>
      <c r="H421" s="10" t="s">
        <v>212</v>
      </c>
      <c r="I421" s="10"/>
      <c r="J421" s="24">
        <v>0</v>
      </c>
      <c r="K421" s="28">
        <v>0</v>
      </c>
      <c r="L421" s="28"/>
      <c r="M421" s="24">
        <f>307430.4/1000</f>
        <v>307.43040000000002</v>
      </c>
      <c r="N421" s="28">
        <v>0</v>
      </c>
      <c r="O421" s="28"/>
      <c r="P421" s="24">
        <v>0</v>
      </c>
      <c r="Q421" s="28">
        <v>0</v>
      </c>
      <c r="R421" s="28"/>
      <c r="S421" s="24">
        <v>0</v>
      </c>
      <c r="T421" s="28">
        <v>0</v>
      </c>
      <c r="U421" s="28"/>
      <c r="V421" s="9" t="s">
        <v>207</v>
      </c>
      <c r="W421" s="9" t="s">
        <v>213</v>
      </c>
      <c r="X421" s="10" t="s">
        <v>150</v>
      </c>
      <c r="Y421" s="10"/>
    </row>
    <row r="422" spans="1:26" s="7" customFormat="1" x14ac:dyDescent="0.3">
      <c r="A422" s="10" t="s">
        <v>110</v>
      </c>
      <c r="B422" s="9" t="s">
        <v>30</v>
      </c>
      <c r="C422" s="9" t="s">
        <v>29</v>
      </c>
      <c r="D422" s="18" t="s">
        <v>14</v>
      </c>
      <c r="E422" s="9" t="s">
        <v>209</v>
      </c>
      <c r="F422" s="9" t="s">
        <v>209</v>
      </c>
      <c r="G422" s="10"/>
      <c r="H422" s="10" t="s">
        <v>354</v>
      </c>
      <c r="I422" s="10" t="s">
        <v>487</v>
      </c>
      <c r="J422" s="24">
        <v>704.55</v>
      </c>
      <c r="K422" s="28">
        <v>8.0730000000000004</v>
      </c>
      <c r="L422" s="28"/>
      <c r="M422" s="24">
        <v>374.96800000000002</v>
      </c>
      <c r="N422" s="28">
        <v>4.2969999999999997</v>
      </c>
      <c r="O422" s="28"/>
      <c r="P422" s="24">
        <v>435.988</v>
      </c>
      <c r="Q422" s="28">
        <v>4.9960000000000004</v>
      </c>
      <c r="R422" s="28"/>
      <c r="S422" s="24">
        <v>256.77</v>
      </c>
      <c r="T422" s="28">
        <v>2.9420000000000002</v>
      </c>
      <c r="U422" s="28"/>
      <c r="V422" s="9" t="s">
        <v>207</v>
      </c>
      <c r="W422" s="9" t="s">
        <v>208</v>
      </c>
      <c r="X422" s="10"/>
      <c r="Y422" s="10" t="s">
        <v>488</v>
      </c>
    </row>
    <row r="423" spans="1:26" s="7" customFormat="1" x14ac:dyDescent="0.3">
      <c r="A423" s="10" t="s">
        <v>110</v>
      </c>
      <c r="B423" s="9" t="s">
        <v>31</v>
      </c>
      <c r="C423" s="9" t="s">
        <v>29</v>
      </c>
      <c r="D423" s="18" t="s">
        <v>14</v>
      </c>
      <c r="E423" s="9" t="s">
        <v>209</v>
      </c>
      <c r="F423" s="9" t="s">
        <v>15</v>
      </c>
      <c r="G423" s="10"/>
      <c r="H423" s="10" t="s">
        <v>620</v>
      </c>
      <c r="I423" s="10" t="s">
        <v>591</v>
      </c>
      <c r="J423" s="24">
        <v>552.21727272727276</v>
      </c>
      <c r="K423" s="28">
        <v>8.11</v>
      </c>
      <c r="L423" s="28"/>
      <c r="M423" s="24">
        <v>0</v>
      </c>
      <c r="N423" s="28">
        <v>0</v>
      </c>
      <c r="O423" s="28"/>
      <c r="P423" s="24">
        <v>0</v>
      </c>
      <c r="Q423" s="28">
        <v>0</v>
      </c>
      <c r="R423" s="28"/>
      <c r="S423" s="24">
        <v>0</v>
      </c>
      <c r="T423" s="28">
        <v>0</v>
      </c>
      <c r="U423" s="28"/>
      <c r="V423" s="9" t="s">
        <v>207</v>
      </c>
      <c r="W423" s="9" t="s">
        <v>208</v>
      </c>
      <c r="X423" s="10"/>
      <c r="Y423" s="10" t="s">
        <v>588</v>
      </c>
      <c r="Z423" s="7" t="s">
        <v>619</v>
      </c>
    </row>
    <row r="424" spans="1:26" s="7" customFormat="1" x14ac:dyDescent="0.3">
      <c r="A424" s="10" t="s">
        <v>110</v>
      </c>
      <c r="B424" s="9" t="s">
        <v>31</v>
      </c>
      <c r="C424" s="9" t="s">
        <v>29</v>
      </c>
      <c r="D424" s="18" t="s">
        <v>14</v>
      </c>
      <c r="E424" s="9" t="s">
        <v>209</v>
      </c>
      <c r="F424" s="9" t="s">
        <v>12</v>
      </c>
      <c r="G424" s="10"/>
      <c r="H424" s="10" t="s">
        <v>13</v>
      </c>
      <c r="I424" s="10" t="s">
        <v>591</v>
      </c>
      <c r="J424" s="24">
        <v>943.53</v>
      </c>
      <c r="K424" s="28">
        <v>10.104197901049476</v>
      </c>
      <c r="L424" s="28"/>
      <c r="M424" s="24">
        <v>0</v>
      </c>
      <c r="N424" s="28">
        <v>0</v>
      </c>
      <c r="O424" s="28"/>
      <c r="P424" s="24">
        <v>1070.83</v>
      </c>
      <c r="Q424" s="28">
        <v>11.467444849004069</v>
      </c>
      <c r="R424" s="28"/>
      <c r="S424" s="24">
        <v>1255.99</v>
      </c>
      <c r="T424" s="28">
        <v>13.450310559006212</v>
      </c>
      <c r="U424" s="28"/>
      <c r="V424" s="9" t="s">
        <v>207</v>
      </c>
      <c r="W424" s="9" t="s">
        <v>208</v>
      </c>
      <c r="X424" s="10"/>
      <c r="Y424" s="10" t="s">
        <v>588</v>
      </c>
      <c r="Z424" s="7" t="s">
        <v>619</v>
      </c>
    </row>
    <row r="425" spans="1:26" s="7" customFormat="1" x14ac:dyDescent="0.3">
      <c r="A425" s="10" t="s">
        <v>111</v>
      </c>
      <c r="B425" s="9" t="s">
        <v>30</v>
      </c>
      <c r="C425" s="9" t="s">
        <v>2</v>
      </c>
      <c r="D425" s="14" t="s">
        <v>20</v>
      </c>
      <c r="E425" s="9" t="s">
        <v>205</v>
      </c>
      <c r="F425" s="9" t="s">
        <v>205</v>
      </c>
      <c r="G425" s="10"/>
      <c r="H425" s="10" t="s">
        <v>241</v>
      </c>
      <c r="I425" s="10" t="s">
        <v>490</v>
      </c>
      <c r="J425" s="24">
        <v>113</v>
      </c>
      <c r="K425" s="28"/>
      <c r="L425" s="28"/>
      <c r="M425" s="24"/>
      <c r="N425" s="28"/>
      <c r="O425" s="28"/>
      <c r="P425" s="24"/>
      <c r="Q425" s="28"/>
      <c r="R425" s="28"/>
      <c r="S425" s="24"/>
      <c r="T425" s="28"/>
      <c r="U425" s="28"/>
      <c r="V425" s="9" t="s">
        <v>207</v>
      </c>
      <c r="W425" s="9" t="s">
        <v>213</v>
      </c>
      <c r="X425" s="10"/>
      <c r="Y425" s="10" t="s">
        <v>274</v>
      </c>
    </row>
    <row r="426" spans="1:26" s="7" customFormat="1" x14ac:dyDescent="0.3">
      <c r="A426" s="10" t="s">
        <v>111</v>
      </c>
      <c r="B426" s="9" t="s">
        <v>30</v>
      </c>
      <c r="C426" s="9" t="s">
        <v>2</v>
      </c>
      <c r="D426" s="18" t="s">
        <v>14</v>
      </c>
      <c r="E426" s="9" t="s">
        <v>209</v>
      </c>
      <c r="F426" s="9" t="s">
        <v>12</v>
      </c>
      <c r="G426" s="10"/>
      <c r="H426" s="10" t="s">
        <v>253</v>
      </c>
      <c r="I426" s="10" t="s">
        <v>489</v>
      </c>
      <c r="J426" s="24"/>
      <c r="K426" s="28"/>
      <c r="L426" s="28"/>
      <c r="M426" s="24"/>
      <c r="N426" s="28"/>
      <c r="O426" s="28"/>
      <c r="P426" s="24"/>
      <c r="Q426" s="28"/>
      <c r="R426" s="28"/>
      <c r="S426" s="24">
        <v>94.072999999999993</v>
      </c>
      <c r="T426" s="28">
        <v>3.3190563380281694E-2</v>
      </c>
      <c r="U426" s="28"/>
      <c r="V426" s="9" t="s">
        <v>211</v>
      </c>
      <c r="W426" s="9" t="s">
        <v>208</v>
      </c>
      <c r="X426" s="10"/>
      <c r="Y426" s="10" t="s">
        <v>240</v>
      </c>
    </row>
    <row r="427" spans="1:26" s="7" customFormat="1" x14ac:dyDescent="0.3">
      <c r="A427" s="10" t="s">
        <v>111</v>
      </c>
      <c r="B427" s="9" t="s">
        <v>30</v>
      </c>
      <c r="C427" s="9" t="s">
        <v>2</v>
      </c>
      <c r="D427" s="14" t="s">
        <v>11</v>
      </c>
      <c r="E427" s="9" t="s">
        <v>26</v>
      </c>
      <c r="F427" s="9" t="s">
        <v>26</v>
      </c>
      <c r="G427" s="10"/>
      <c r="H427" s="10" t="s">
        <v>180</v>
      </c>
      <c r="I427" s="10" t="s">
        <v>491</v>
      </c>
      <c r="J427" s="24"/>
      <c r="K427" s="28"/>
      <c r="L427" s="28"/>
      <c r="M427" s="24">
        <v>85</v>
      </c>
      <c r="N427" s="28"/>
      <c r="O427" s="28"/>
      <c r="P427" s="24"/>
      <c r="Q427" s="28"/>
      <c r="R427" s="28"/>
      <c r="S427" s="24"/>
      <c r="T427" s="28"/>
      <c r="U427" s="28"/>
      <c r="V427" s="9" t="s">
        <v>207</v>
      </c>
      <c r="W427" s="9" t="s">
        <v>213</v>
      </c>
      <c r="X427" s="10"/>
      <c r="Y427" s="10" t="s">
        <v>245</v>
      </c>
    </row>
    <row r="428" spans="1:26" s="7" customFormat="1" x14ac:dyDescent="0.3">
      <c r="A428" s="10" t="s">
        <v>112</v>
      </c>
      <c r="B428" s="9" t="s">
        <v>35</v>
      </c>
      <c r="C428" s="9" t="s">
        <v>29</v>
      </c>
      <c r="D428" s="9" t="s">
        <v>17</v>
      </c>
      <c r="E428" s="9" t="s">
        <v>205</v>
      </c>
      <c r="F428" s="9" t="s">
        <v>205</v>
      </c>
      <c r="G428" s="10" t="s">
        <v>150</v>
      </c>
      <c r="H428" s="10" t="s">
        <v>206</v>
      </c>
      <c r="I428" s="10"/>
      <c r="J428" s="24">
        <v>0</v>
      </c>
      <c r="K428" s="28">
        <v>0</v>
      </c>
      <c r="L428" s="28"/>
      <c r="M428" s="24">
        <v>142.17712739999999</v>
      </c>
      <c r="N428" s="28">
        <v>0</v>
      </c>
      <c r="O428" s="28"/>
      <c r="P428" s="24">
        <v>0</v>
      </c>
      <c r="Q428" s="28">
        <v>0</v>
      </c>
      <c r="R428" s="28"/>
      <c r="S428" s="24">
        <v>1000</v>
      </c>
      <c r="T428" s="28">
        <v>0</v>
      </c>
      <c r="U428" s="28"/>
      <c r="V428" s="9" t="s">
        <v>207</v>
      </c>
      <c r="W428" s="9" t="s">
        <v>208</v>
      </c>
      <c r="X428" s="10" t="s">
        <v>150</v>
      </c>
      <c r="Y428" s="10"/>
    </row>
    <row r="429" spans="1:26" s="7" customFormat="1" x14ac:dyDescent="0.3">
      <c r="A429" s="10" t="s">
        <v>112</v>
      </c>
      <c r="B429" s="9" t="s">
        <v>35</v>
      </c>
      <c r="C429" s="9" t="s">
        <v>29</v>
      </c>
      <c r="D429" s="9" t="s">
        <v>17</v>
      </c>
      <c r="E429" s="9" t="s">
        <v>209</v>
      </c>
      <c r="F429" s="9" t="s">
        <v>12</v>
      </c>
      <c r="G429" s="10" t="s">
        <v>150</v>
      </c>
      <c r="H429" s="10" t="s">
        <v>219</v>
      </c>
      <c r="I429" s="10"/>
      <c r="J429" s="24">
        <v>0</v>
      </c>
      <c r="K429" s="28">
        <v>0</v>
      </c>
      <c r="L429" s="28"/>
      <c r="M429" s="24">
        <v>532.44500000000005</v>
      </c>
      <c r="N429" s="28">
        <v>5.1551448201160541</v>
      </c>
      <c r="O429" s="28"/>
      <c r="P429" s="24">
        <v>0</v>
      </c>
      <c r="Q429" s="28">
        <v>0</v>
      </c>
      <c r="R429" s="28"/>
      <c r="S429" s="24">
        <v>629.25400000000002</v>
      </c>
      <c r="T429" s="28">
        <v>6.092455179883947</v>
      </c>
      <c r="U429" s="28"/>
      <c r="V429" s="9" t="s">
        <v>211</v>
      </c>
      <c r="W429" s="9" t="s">
        <v>208</v>
      </c>
      <c r="X429" s="10" t="s">
        <v>150</v>
      </c>
      <c r="Y429" s="10"/>
    </row>
    <row r="430" spans="1:26" s="7" customFormat="1" x14ac:dyDescent="0.3">
      <c r="A430" s="10" t="s">
        <v>112</v>
      </c>
      <c r="B430" s="9" t="s">
        <v>35</v>
      </c>
      <c r="C430" s="9" t="s">
        <v>29</v>
      </c>
      <c r="D430" s="14" t="s">
        <v>11</v>
      </c>
      <c r="E430" s="9" t="s">
        <v>26</v>
      </c>
      <c r="F430" s="9" t="s">
        <v>26</v>
      </c>
      <c r="G430" s="10" t="s">
        <v>150</v>
      </c>
      <c r="H430" s="10" t="s">
        <v>212</v>
      </c>
      <c r="I430" s="10"/>
      <c r="J430" s="24">
        <v>0</v>
      </c>
      <c r="K430" s="28">
        <v>0</v>
      </c>
      <c r="L430" s="28"/>
      <c r="M430" s="24">
        <f>204755.2/1000</f>
        <v>204.7552</v>
      </c>
      <c r="N430" s="28">
        <v>0</v>
      </c>
      <c r="O430" s="28"/>
      <c r="P430" s="24">
        <v>0</v>
      </c>
      <c r="Q430" s="28">
        <v>0</v>
      </c>
      <c r="R430" s="28"/>
      <c r="S430" s="24">
        <v>0</v>
      </c>
      <c r="T430" s="28">
        <v>0</v>
      </c>
      <c r="U430" s="28"/>
      <c r="V430" s="9" t="s">
        <v>207</v>
      </c>
      <c r="W430" s="9" t="s">
        <v>213</v>
      </c>
      <c r="X430" s="10" t="s">
        <v>150</v>
      </c>
      <c r="Y430" s="10"/>
    </row>
    <row r="431" spans="1:26" s="7" customFormat="1" x14ac:dyDescent="0.3">
      <c r="A431" s="1" t="s">
        <v>113</v>
      </c>
      <c r="B431" s="14" t="s">
        <v>28</v>
      </c>
      <c r="C431" s="9" t="s">
        <v>2</v>
      </c>
      <c r="D431" s="18" t="s">
        <v>14</v>
      </c>
      <c r="E431" s="18" t="s">
        <v>209</v>
      </c>
      <c r="F431" s="18" t="s">
        <v>209</v>
      </c>
      <c r="G431" s="1"/>
      <c r="H431" s="1" t="s">
        <v>656</v>
      </c>
      <c r="I431" s="1"/>
      <c r="J431" s="23"/>
      <c r="K431" s="27"/>
      <c r="L431" s="29"/>
      <c r="M431" s="23">
        <v>30</v>
      </c>
      <c r="N431" s="27"/>
      <c r="O431" s="29"/>
      <c r="P431" s="19"/>
      <c r="Q431" s="29"/>
      <c r="R431" s="29"/>
      <c r="S431" s="19"/>
      <c r="T431" s="22"/>
      <c r="U431" s="29"/>
      <c r="V431" s="25" t="s">
        <v>207</v>
      </c>
      <c r="W431" s="25" t="s">
        <v>213</v>
      </c>
      <c r="X431" s="17"/>
      <c r="Y431" s="17" t="s">
        <v>654</v>
      </c>
      <c r="Z431" s="1"/>
    </row>
    <row r="432" spans="1:26" s="7" customFormat="1" x14ac:dyDescent="0.3">
      <c r="A432" s="1" t="s">
        <v>113</v>
      </c>
      <c r="B432" s="14" t="s">
        <v>28</v>
      </c>
      <c r="C432" s="9" t="s">
        <v>2</v>
      </c>
      <c r="D432" s="14" t="s">
        <v>11</v>
      </c>
      <c r="E432" s="9" t="s">
        <v>26</v>
      </c>
      <c r="F432" s="9" t="s">
        <v>26</v>
      </c>
      <c r="G432" s="1"/>
      <c r="H432" s="1" t="s">
        <v>657</v>
      </c>
      <c r="I432" s="1" t="s">
        <v>658</v>
      </c>
      <c r="J432" s="23"/>
      <c r="K432" s="27"/>
      <c r="L432" s="29"/>
      <c r="M432" s="23"/>
      <c r="N432" s="27"/>
      <c r="O432" s="29"/>
      <c r="P432" s="19"/>
      <c r="Q432" s="29"/>
      <c r="R432" s="29"/>
      <c r="S432" s="19">
        <v>30</v>
      </c>
      <c r="T432" s="22"/>
      <c r="U432" s="29"/>
      <c r="V432" s="9" t="s">
        <v>207</v>
      </c>
      <c r="W432" s="9" t="s">
        <v>213</v>
      </c>
      <c r="X432" s="17"/>
      <c r="Y432" s="17"/>
      <c r="Z432" s="1"/>
    </row>
    <row r="433" spans="1:26" s="7" customFormat="1" x14ac:dyDescent="0.3">
      <c r="A433" s="1" t="s">
        <v>113</v>
      </c>
      <c r="B433" s="14" t="s">
        <v>28</v>
      </c>
      <c r="C433" s="9" t="s">
        <v>2</v>
      </c>
      <c r="D433" s="18" t="s">
        <v>14</v>
      </c>
      <c r="E433" s="9" t="s">
        <v>205</v>
      </c>
      <c r="F433" s="9" t="s">
        <v>205</v>
      </c>
      <c r="G433" s="1"/>
      <c r="H433" s="1" t="s">
        <v>655</v>
      </c>
      <c r="I433" s="1"/>
      <c r="J433" s="23"/>
      <c r="K433" s="27"/>
      <c r="L433" s="29"/>
      <c r="M433" s="23"/>
      <c r="N433" s="27"/>
      <c r="O433" s="29"/>
      <c r="P433" s="19">
        <v>100</v>
      </c>
      <c r="Q433" s="29"/>
      <c r="R433" s="29"/>
      <c r="S433" s="19"/>
      <c r="T433" s="22"/>
      <c r="U433" s="29"/>
      <c r="V433" s="25" t="s">
        <v>207</v>
      </c>
      <c r="W433" s="25" t="s">
        <v>208</v>
      </c>
      <c r="X433" s="17"/>
      <c r="Y433" s="17" t="s">
        <v>654</v>
      </c>
      <c r="Z433" s="1"/>
    </row>
    <row r="434" spans="1:26" s="7" customFormat="1" x14ac:dyDescent="0.3">
      <c r="A434" s="1" t="s">
        <v>113</v>
      </c>
      <c r="B434" s="14" t="s">
        <v>28</v>
      </c>
      <c r="C434" s="9" t="s">
        <v>2</v>
      </c>
      <c r="D434" s="14" t="s">
        <v>20</v>
      </c>
      <c r="E434" s="9" t="s">
        <v>205</v>
      </c>
      <c r="F434" s="9" t="s">
        <v>205</v>
      </c>
      <c r="G434" s="1"/>
      <c r="H434" s="1" t="s">
        <v>241</v>
      </c>
      <c r="I434" s="1"/>
      <c r="J434" s="23">
        <v>85</v>
      </c>
      <c r="K434" s="27"/>
      <c r="L434" s="29"/>
      <c r="M434" s="23"/>
      <c r="N434" s="27"/>
      <c r="O434" s="29"/>
      <c r="P434" s="19"/>
      <c r="Q434" s="29"/>
      <c r="R434" s="29"/>
      <c r="S434" s="19"/>
      <c r="T434" s="22"/>
      <c r="U434" s="29"/>
      <c r="V434" s="25" t="s">
        <v>207</v>
      </c>
      <c r="W434" s="25" t="s">
        <v>213</v>
      </c>
      <c r="X434" s="17"/>
      <c r="Y434" s="17"/>
      <c r="Z434" s="1"/>
    </row>
    <row r="435" spans="1:26" s="7" customFormat="1" x14ac:dyDescent="0.3">
      <c r="A435" s="1" t="s">
        <v>113</v>
      </c>
      <c r="B435" s="14" t="s">
        <v>28</v>
      </c>
      <c r="C435" s="9" t="s">
        <v>2</v>
      </c>
      <c r="D435" s="18" t="s">
        <v>14</v>
      </c>
      <c r="E435" s="18" t="s">
        <v>209</v>
      </c>
      <c r="F435" s="18" t="s">
        <v>209</v>
      </c>
      <c r="G435" s="1"/>
      <c r="H435" s="1" t="s">
        <v>160</v>
      </c>
      <c r="I435" s="1"/>
      <c r="J435" s="23"/>
      <c r="K435" s="27"/>
      <c r="L435" s="29"/>
      <c r="M435" s="23"/>
      <c r="N435" s="27"/>
      <c r="O435" s="29"/>
      <c r="P435" s="17"/>
      <c r="Q435" s="29"/>
      <c r="R435" s="29"/>
      <c r="S435" s="19">
        <v>139.75</v>
      </c>
      <c r="T435" s="22">
        <v>0.34</v>
      </c>
      <c r="U435" s="29"/>
      <c r="V435" s="25" t="s">
        <v>211</v>
      </c>
      <c r="W435" s="25" t="s">
        <v>208</v>
      </c>
      <c r="X435" s="17"/>
      <c r="Y435" s="17" t="s">
        <v>654</v>
      </c>
      <c r="Z435" s="1"/>
    </row>
    <row r="436" spans="1:26" s="7" customFormat="1" x14ac:dyDescent="0.3">
      <c r="A436" s="10" t="s">
        <v>114</v>
      </c>
      <c r="B436" s="9" t="s">
        <v>35</v>
      </c>
      <c r="C436" s="9" t="s">
        <v>2</v>
      </c>
      <c r="D436" s="9" t="s">
        <v>17</v>
      </c>
      <c r="E436" s="9" t="s">
        <v>205</v>
      </c>
      <c r="F436" s="9" t="s">
        <v>205</v>
      </c>
      <c r="G436" s="10" t="s">
        <v>150</v>
      </c>
      <c r="H436" s="10" t="s">
        <v>206</v>
      </c>
      <c r="I436" s="10"/>
      <c r="J436" s="24">
        <v>0</v>
      </c>
      <c r="K436" s="28">
        <v>0</v>
      </c>
      <c r="L436" s="28"/>
      <c r="M436" s="24">
        <v>549.36</v>
      </c>
      <c r="N436" s="28">
        <v>0</v>
      </c>
      <c r="O436" s="28"/>
      <c r="P436" s="24">
        <v>0</v>
      </c>
      <c r="Q436" s="28">
        <v>0</v>
      </c>
      <c r="R436" s="28"/>
      <c r="S436" s="24">
        <v>824.04000000000008</v>
      </c>
      <c r="T436" s="28">
        <v>0</v>
      </c>
      <c r="U436" s="28"/>
      <c r="V436" s="9" t="s">
        <v>207</v>
      </c>
      <c r="W436" s="9" t="s">
        <v>208</v>
      </c>
      <c r="X436" s="10" t="s">
        <v>150</v>
      </c>
      <c r="Y436" s="10"/>
    </row>
    <row r="437" spans="1:26" s="7" customFormat="1" ht="9.6" customHeight="1" x14ac:dyDescent="0.3">
      <c r="A437" s="10" t="s">
        <v>114</v>
      </c>
      <c r="B437" s="9" t="s">
        <v>35</v>
      </c>
      <c r="C437" s="9" t="s">
        <v>2</v>
      </c>
      <c r="D437" s="9" t="s">
        <v>17</v>
      </c>
      <c r="E437" s="9" t="s">
        <v>209</v>
      </c>
      <c r="F437" s="9" t="s">
        <v>12</v>
      </c>
      <c r="G437" s="10" t="s">
        <v>150</v>
      </c>
      <c r="H437" s="10" t="s">
        <v>210</v>
      </c>
      <c r="I437" s="10"/>
      <c r="J437" s="24">
        <v>0</v>
      </c>
      <c r="K437" s="28">
        <v>0</v>
      </c>
      <c r="L437" s="28"/>
      <c r="M437" s="24">
        <v>0</v>
      </c>
      <c r="N437" s="28">
        <v>0</v>
      </c>
      <c r="O437" s="28"/>
      <c r="P437" s="24">
        <v>300.75200000000001</v>
      </c>
      <c r="Q437" s="28">
        <v>3.1302848803418803</v>
      </c>
      <c r="R437" s="28"/>
      <c r="S437" s="24">
        <v>325.375</v>
      </c>
      <c r="T437" s="28">
        <v>3.3865526837606832</v>
      </c>
      <c r="U437" s="28"/>
      <c r="V437" s="9" t="s">
        <v>211</v>
      </c>
      <c r="W437" s="9" t="s">
        <v>208</v>
      </c>
      <c r="X437" s="10" t="s">
        <v>150</v>
      </c>
      <c r="Y437" s="10"/>
    </row>
    <row r="438" spans="1:26" s="7" customFormat="1" x14ac:dyDescent="0.3">
      <c r="A438" s="10" t="s">
        <v>114</v>
      </c>
      <c r="B438" s="9" t="s">
        <v>30</v>
      </c>
      <c r="C438" s="9" t="s">
        <v>2</v>
      </c>
      <c r="D438" s="18" t="s">
        <v>14</v>
      </c>
      <c r="E438" s="9" t="s">
        <v>209</v>
      </c>
      <c r="F438" s="9" t="s">
        <v>12</v>
      </c>
      <c r="G438" s="10"/>
      <c r="H438" s="10" t="s">
        <v>253</v>
      </c>
      <c r="I438" s="10" t="s">
        <v>492</v>
      </c>
      <c r="J438" s="24"/>
      <c r="K438" s="28"/>
      <c r="L438" s="28"/>
      <c r="M438" s="24"/>
      <c r="N438" s="28"/>
      <c r="O438" s="28"/>
      <c r="P438" s="24">
        <v>173.322</v>
      </c>
      <c r="Q438" s="28">
        <v>1.7081773162393159</v>
      </c>
      <c r="R438" s="28"/>
      <c r="S438" s="24">
        <v>249.56399999999999</v>
      </c>
      <c r="T438" s="28">
        <v>2.4595851196581195</v>
      </c>
      <c r="U438" s="28"/>
      <c r="V438" s="9" t="s">
        <v>211</v>
      </c>
      <c r="W438" s="9" t="s">
        <v>208</v>
      </c>
      <c r="X438" s="10"/>
      <c r="Y438" s="10" t="s">
        <v>360</v>
      </c>
    </row>
    <row r="439" spans="1:26" s="7" customFormat="1" x14ac:dyDescent="0.3">
      <c r="A439" s="10" t="s">
        <v>114</v>
      </c>
      <c r="B439" s="9" t="s">
        <v>30</v>
      </c>
      <c r="C439" s="9" t="s">
        <v>2</v>
      </c>
      <c r="D439" s="14" t="s">
        <v>11</v>
      </c>
      <c r="E439" s="9" t="s">
        <v>26</v>
      </c>
      <c r="F439" s="9" t="s">
        <v>26</v>
      </c>
      <c r="G439" s="10"/>
      <c r="H439" s="10" t="s">
        <v>180</v>
      </c>
      <c r="I439" s="10" t="s">
        <v>493</v>
      </c>
      <c r="J439" s="24"/>
      <c r="K439" s="28"/>
      <c r="L439" s="28"/>
      <c r="M439" s="24">
        <v>85</v>
      </c>
      <c r="N439" s="28"/>
      <c r="O439" s="28"/>
      <c r="P439" s="24"/>
      <c r="Q439" s="28"/>
      <c r="R439" s="28"/>
      <c r="S439" s="24"/>
      <c r="T439" s="28"/>
      <c r="U439" s="28"/>
      <c r="V439" s="9" t="s">
        <v>207</v>
      </c>
      <c r="W439" s="9" t="s">
        <v>213</v>
      </c>
      <c r="X439" s="10"/>
      <c r="Y439" s="10" t="s">
        <v>668</v>
      </c>
    </row>
    <row r="440" spans="1:26" s="7" customFormat="1" ht="9.6" customHeight="1" x14ac:dyDescent="0.3">
      <c r="A440" s="10" t="s">
        <v>115</v>
      </c>
      <c r="B440" s="9" t="s">
        <v>35</v>
      </c>
      <c r="C440" s="9" t="s">
        <v>29</v>
      </c>
      <c r="D440" s="9" t="s">
        <v>17</v>
      </c>
      <c r="E440" s="9" t="s">
        <v>205</v>
      </c>
      <c r="F440" s="9" t="s">
        <v>205</v>
      </c>
      <c r="G440" s="10" t="s">
        <v>150</v>
      </c>
      <c r="H440" s="10" t="s">
        <v>206</v>
      </c>
      <c r="I440" s="10"/>
      <c r="J440" s="24">
        <v>0</v>
      </c>
      <c r="K440" s="28">
        <v>0</v>
      </c>
      <c r="L440" s="28"/>
      <c r="M440" s="24">
        <v>500</v>
      </c>
      <c r="N440" s="28">
        <v>0</v>
      </c>
      <c r="O440" s="28"/>
      <c r="P440" s="24">
        <v>0</v>
      </c>
      <c r="Q440" s="28">
        <v>0</v>
      </c>
      <c r="R440" s="28"/>
      <c r="S440" s="24">
        <v>1000</v>
      </c>
      <c r="T440" s="28">
        <v>0</v>
      </c>
      <c r="U440" s="28"/>
      <c r="V440" s="9" t="s">
        <v>207</v>
      </c>
      <c r="W440" s="9" t="s">
        <v>208</v>
      </c>
      <c r="X440" s="10" t="s">
        <v>150</v>
      </c>
      <c r="Y440" s="10"/>
    </row>
    <row r="441" spans="1:26" s="7" customFormat="1" x14ac:dyDescent="0.3">
      <c r="A441" s="10" t="s">
        <v>115</v>
      </c>
      <c r="B441" s="9" t="s">
        <v>35</v>
      </c>
      <c r="C441" s="9" t="s">
        <v>29</v>
      </c>
      <c r="D441" s="9" t="s">
        <v>17</v>
      </c>
      <c r="E441" s="9" t="s">
        <v>209</v>
      </c>
      <c r="F441" s="9" t="s">
        <v>209</v>
      </c>
      <c r="G441" s="10">
        <v>200</v>
      </c>
      <c r="H441" s="10" t="s">
        <v>225</v>
      </c>
      <c r="I441" s="10"/>
      <c r="J441" s="24">
        <v>499.476</v>
      </c>
      <c r="K441" s="28">
        <v>4.8886690909090902</v>
      </c>
      <c r="L441" s="28"/>
      <c r="M441" s="24">
        <v>0</v>
      </c>
      <c r="N441" s="28">
        <v>0</v>
      </c>
      <c r="O441" s="28"/>
      <c r="P441" s="24">
        <v>0</v>
      </c>
      <c r="Q441" s="28">
        <v>0</v>
      </c>
      <c r="R441" s="28"/>
      <c r="S441" s="24">
        <v>124.869</v>
      </c>
      <c r="T441" s="28">
        <v>1.22</v>
      </c>
      <c r="U441" s="28"/>
      <c r="V441" s="9" t="s">
        <v>211</v>
      </c>
      <c r="W441" s="9" t="s">
        <v>208</v>
      </c>
      <c r="X441" s="10" t="s">
        <v>150</v>
      </c>
      <c r="Y441" s="10"/>
    </row>
    <row r="442" spans="1:26" s="7" customFormat="1" x14ac:dyDescent="0.3">
      <c r="A442" s="10" t="s">
        <v>115</v>
      </c>
      <c r="B442" s="9" t="s">
        <v>30</v>
      </c>
      <c r="C442" s="9" t="s">
        <v>29</v>
      </c>
      <c r="D442" s="18" t="s">
        <v>14</v>
      </c>
      <c r="E442" s="9" t="s">
        <v>209</v>
      </c>
      <c r="F442" s="9" t="s">
        <v>209</v>
      </c>
      <c r="G442" s="10"/>
      <c r="H442" s="10" t="s">
        <v>253</v>
      </c>
      <c r="I442" s="10" t="s">
        <v>494</v>
      </c>
      <c r="J442" s="24">
        <v>94.016000000000005</v>
      </c>
      <c r="K442" s="28">
        <v>0.87</v>
      </c>
      <c r="L442" s="28"/>
      <c r="M442" s="24"/>
      <c r="N442" s="28"/>
      <c r="O442" s="28"/>
      <c r="P442" s="24"/>
      <c r="Q442" s="28"/>
      <c r="R442" s="28"/>
      <c r="S442" s="24">
        <v>23.504000000000001</v>
      </c>
      <c r="T442" s="28">
        <v>0.22</v>
      </c>
      <c r="U442" s="28"/>
      <c r="V442" s="9" t="s">
        <v>211</v>
      </c>
      <c r="W442" s="9" t="s">
        <v>208</v>
      </c>
      <c r="X442" s="10"/>
      <c r="Y442" s="10" t="s">
        <v>240</v>
      </c>
    </row>
    <row r="443" spans="1:26" s="7" customFormat="1" ht="9" customHeight="1" x14ac:dyDescent="0.3">
      <c r="A443" s="10" t="s">
        <v>115</v>
      </c>
      <c r="B443" s="9" t="s">
        <v>30</v>
      </c>
      <c r="C443" s="9" t="s">
        <v>29</v>
      </c>
      <c r="D443" s="14" t="s">
        <v>11</v>
      </c>
      <c r="E443" s="9" t="s">
        <v>26</v>
      </c>
      <c r="F443" s="9" t="s">
        <v>26</v>
      </c>
      <c r="G443" s="10"/>
      <c r="H443" s="10" t="s">
        <v>180</v>
      </c>
      <c r="I443" s="10" t="s">
        <v>495</v>
      </c>
      <c r="J443" s="24">
        <v>170.893</v>
      </c>
      <c r="K443" s="28"/>
      <c r="L443" s="28"/>
      <c r="M443" s="24"/>
      <c r="N443" s="28"/>
      <c r="O443" s="28"/>
      <c r="P443" s="24">
        <v>170.893</v>
      </c>
      <c r="Q443" s="28"/>
      <c r="R443" s="28"/>
      <c r="S443" s="24"/>
      <c r="T443" s="28"/>
      <c r="U443" s="28"/>
      <c r="V443" s="9" t="s">
        <v>207</v>
      </c>
      <c r="W443" s="9" t="s">
        <v>213</v>
      </c>
      <c r="X443" s="10"/>
      <c r="Y443" s="10" t="s">
        <v>670</v>
      </c>
    </row>
    <row r="444" spans="1:26" s="7" customFormat="1" x14ac:dyDescent="0.3">
      <c r="A444" s="10" t="s">
        <v>188</v>
      </c>
      <c r="B444" s="9" t="s">
        <v>30</v>
      </c>
      <c r="C444" s="9" t="s">
        <v>29</v>
      </c>
      <c r="D444" s="14" t="s">
        <v>11</v>
      </c>
      <c r="E444" s="9" t="s">
        <v>26</v>
      </c>
      <c r="F444" s="9" t="s">
        <v>26</v>
      </c>
      <c r="G444" s="10"/>
      <c r="H444" s="10" t="s">
        <v>180</v>
      </c>
      <c r="I444" s="10" t="s">
        <v>496</v>
      </c>
      <c r="J444" s="24"/>
      <c r="K444" s="28"/>
      <c r="L444" s="28"/>
      <c r="M444" s="24">
        <v>231.85</v>
      </c>
      <c r="N444" s="28"/>
      <c r="O444" s="28"/>
      <c r="P444" s="24"/>
      <c r="Q444" s="28"/>
      <c r="R444" s="28"/>
      <c r="S444" s="24"/>
      <c r="T444" s="28"/>
      <c r="U444" s="28"/>
      <c r="V444" s="9" t="s">
        <v>207</v>
      </c>
      <c r="W444" s="9" t="s">
        <v>213</v>
      </c>
      <c r="X444" s="10"/>
      <c r="Y444" s="10" t="s">
        <v>245</v>
      </c>
    </row>
    <row r="445" spans="1:26" s="7" customFormat="1" x14ac:dyDescent="0.3">
      <c r="A445" s="10" t="s">
        <v>188</v>
      </c>
      <c r="B445" s="9" t="s">
        <v>31</v>
      </c>
      <c r="C445" s="9" t="s">
        <v>29</v>
      </c>
      <c r="D445" s="14" t="s">
        <v>20</v>
      </c>
      <c r="E445" s="9" t="s">
        <v>205</v>
      </c>
      <c r="F445" s="9" t="s">
        <v>205</v>
      </c>
      <c r="G445" s="10"/>
      <c r="H445" s="10" t="s">
        <v>26</v>
      </c>
      <c r="I445" s="10" t="s">
        <v>587</v>
      </c>
      <c r="J445" s="24">
        <v>0</v>
      </c>
      <c r="K445" s="28">
        <v>0</v>
      </c>
      <c r="L445" s="28"/>
      <c r="M445" s="24">
        <v>235.4</v>
      </c>
      <c r="N445" s="28">
        <v>0</v>
      </c>
      <c r="O445" s="28"/>
      <c r="P445" s="24">
        <v>0</v>
      </c>
      <c r="Q445" s="28">
        <v>0</v>
      </c>
      <c r="R445" s="28"/>
      <c r="S445" s="24">
        <v>0</v>
      </c>
      <c r="T445" s="28">
        <v>0</v>
      </c>
      <c r="U445" s="28"/>
      <c r="V445" s="9" t="s">
        <v>207</v>
      </c>
      <c r="W445" s="9" t="s">
        <v>213</v>
      </c>
      <c r="X445" s="10"/>
      <c r="Y445" s="10" t="s">
        <v>589</v>
      </c>
    </row>
    <row r="446" spans="1:26" s="7" customFormat="1" x14ac:dyDescent="0.3">
      <c r="A446" s="10" t="s">
        <v>188</v>
      </c>
      <c r="B446" s="9" t="s">
        <v>31</v>
      </c>
      <c r="C446" s="9" t="s">
        <v>29</v>
      </c>
      <c r="D446" s="18" t="s">
        <v>14</v>
      </c>
      <c r="E446" s="9" t="s">
        <v>209</v>
      </c>
      <c r="F446" s="9" t="s">
        <v>19</v>
      </c>
      <c r="G446" s="10"/>
      <c r="H446" s="10" t="s">
        <v>24</v>
      </c>
      <c r="I446" s="10" t="s">
        <v>591</v>
      </c>
      <c r="J446" s="24">
        <v>0</v>
      </c>
      <c r="K446" s="28">
        <v>0</v>
      </c>
      <c r="L446" s="28"/>
      <c r="M446" s="24">
        <v>44.895060000000001</v>
      </c>
      <c r="N446" s="28">
        <v>0.56699999999999995</v>
      </c>
      <c r="O446" s="28"/>
      <c r="P446" s="24">
        <v>0</v>
      </c>
      <c r="Q446" s="28">
        <v>0</v>
      </c>
      <c r="R446" s="28"/>
      <c r="S446" s="24">
        <v>89.710940000000008</v>
      </c>
      <c r="T446" s="28">
        <v>1.133</v>
      </c>
      <c r="U446" s="28"/>
      <c r="V446" s="9" t="s">
        <v>207</v>
      </c>
      <c r="W446" s="9" t="s">
        <v>208</v>
      </c>
      <c r="X446" s="10">
        <v>79.180000000000007</v>
      </c>
      <c r="Y446" s="10" t="s">
        <v>589</v>
      </c>
    </row>
    <row r="447" spans="1:26" s="7" customFormat="1" x14ac:dyDescent="0.3">
      <c r="A447" s="10" t="s">
        <v>188</v>
      </c>
      <c r="B447" s="9" t="s">
        <v>31</v>
      </c>
      <c r="C447" s="9" t="s">
        <v>29</v>
      </c>
      <c r="D447" s="18" t="s">
        <v>14</v>
      </c>
      <c r="E447" s="9" t="s">
        <v>209</v>
      </c>
      <c r="F447" s="9" t="s">
        <v>15</v>
      </c>
      <c r="G447" s="10"/>
      <c r="H447" s="10" t="s">
        <v>23</v>
      </c>
      <c r="I447" s="10" t="s">
        <v>591</v>
      </c>
      <c r="J447" s="24">
        <v>0</v>
      </c>
      <c r="K447" s="28">
        <v>0</v>
      </c>
      <c r="L447" s="28"/>
      <c r="M447" s="24">
        <v>269.64000000000004</v>
      </c>
      <c r="N447" s="28">
        <v>3.08</v>
      </c>
      <c r="O447" s="28"/>
      <c r="P447" s="24">
        <v>0</v>
      </c>
      <c r="Q447" s="28">
        <v>0</v>
      </c>
      <c r="R447" s="28"/>
      <c r="S447" s="24">
        <v>404.46</v>
      </c>
      <c r="T447" s="28">
        <v>4.62</v>
      </c>
      <c r="U447" s="28"/>
      <c r="V447" s="9" t="s">
        <v>207</v>
      </c>
      <c r="W447" s="9" t="s">
        <v>208</v>
      </c>
      <c r="X447" s="10"/>
      <c r="Y447" s="10" t="s">
        <v>589</v>
      </c>
    </row>
    <row r="448" spans="1:26" s="7" customFormat="1" x14ac:dyDescent="0.3">
      <c r="A448" s="10" t="s">
        <v>188</v>
      </c>
      <c r="B448" s="9" t="s">
        <v>31</v>
      </c>
      <c r="C448" s="9" t="s">
        <v>29</v>
      </c>
      <c r="D448" s="18" t="s">
        <v>14</v>
      </c>
      <c r="E448" s="9" t="s">
        <v>209</v>
      </c>
      <c r="F448" s="9" t="s">
        <v>12</v>
      </c>
      <c r="G448" s="10"/>
      <c r="H448" s="10" t="s">
        <v>13</v>
      </c>
      <c r="I448" s="10" t="s">
        <v>591</v>
      </c>
      <c r="J448" s="24">
        <v>0</v>
      </c>
      <c r="K448" s="28">
        <v>0</v>
      </c>
      <c r="L448" s="28"/>
      <c r="M448" s="24">
        <v>2584.7807127272731</v>
      </c>
      <c r="N448" s="28">
        <v>27.6797</v>
      </c>
      <c r="O448" s="28"/>
      <c r="P448" s="24">
        <v>0</v>
      </c>
      <c r="Q448" s="28">
        <v>0</v>
      </c>
      <c r="R448" s="28"/>
      <c r="S448" s="24">
        <v>4401.1131054545467</v>
      </c>
      <c r="T448" s="28">
        <v>47.130300000000005</v>
      </c>
      <c r="U448" s="28"/>
      <c r="V448" s="9" t="s">
        <v>207</v>
      </c>
      <c r="W448" s="9" t="s">
        <v>208</v>
      </c>
      <c r="X448" s="10"/>
      <c r="Y448" s="10" t="s">
        <v>589</v>
      </c>
    </row>
    <row r="449" spans="1:26" s="7" customFormat="1" x14ac:dyDescent="0.3">
      <c r="A449" s="10" t="s">
        <v>116</v>
      </c>
      <c r="B449" s="9" t="s">
        <v>30</v>
      </c>
      <c r="C449" s="9" t="s">
        <v>29</v>
      </c>
      <c r="D449" s="18" t="s">
        <v>14</v>
      </c>
      <c r="E449" s="9" t="s">
        <v>209</v>
      </c>
      <c r="F449" s="9" t="s">
        <v>209</v>
      </c>
      <c r="G449" s="10"/>
      <c r="H449" s="10" t="s">
        <v>238</v>
      </c>
      <c r="I449" s="10" t="s">
        <v>497</v>
      </c>
      <c r="J449" s="24">
        <v>163.285</v>
      </c>
      <c r="K449" s="28"/>
      <c r="L449" s="28"/>
      <c r="M449" s="24"/>
      <c r="N449" s="28"/>
      <c r="O449" s="28"/>
      <c r="P449" s="24">
        <v>77.97</v>
      </c>
      <c r="Q449" s="28"/>
      <c r="R449" s="28"/>
      <c r="S449" s="24"/>
      <c r="T449" s="28"/>
      <c r="U449" s="28"/>
      <c r="V449" s="9" t="s">
        <v>207</v>
      </c>
      <c r="W449" s="9" t="s">
        <v>208</v>
      </c>
      <c r="X449" s="10"/>
      <c r="Y449" s="10" t="s">
        <v>688</v>
      </c>
    </row>
    <row r="450" spans="1:26" s="7" customFormat="1" x14ac:dyDescent="0.3">
      <c r="A450" s="10" t="s">
        <v>116</v>
      </c>
      <c r="B450" s="9" t="s">
        <v>30</v>
      </c>
      <c r="C450" s="9" t="s">
        <v>29</v>
      </c>
      <c r="D450" s="14" t="s">
        <v>20</v>
      </c>
      <c r="E450" s="9" t="s">
        <v>205</v>
      </c>
      <c r="F450" s="9" t="s">
        <v>205</v>
      </c>
      <c r="G450" s="10"/>
      <c r="H450" s="10" t="s">
        <v>241</v>
      </c>
      <c r="I450" s="10" t="s">
        <v>499</v>
      </c>
      <c r="J450" s="24"/>
      <c r="K450" s="28"/>
      <c r="L450" s="28"/>
      <c r="M450" s="24">
        <v>64.41</v>
      </c>
      <c r="N450" s="28"/>
      <c r="O450" s="28"/>
      <c r="P450" s="24"/>
      <c r="Q450" s="28"/>
      <c r="R450" s="28"/>
      <c r="S450" s="24"/>
      <c r="T450" s="28"/>
      <c r="U450" s="28"/>
      <c r="V450" s="9" t="s">
        <v>207</v>
      </c>
      <c r="W450" s="9" t="s">
        <v>213</v>
      </c>
      <c r="X450" s="10"/>
      <c r="Y450" s="10" t="s">
        <v>687</v>
      </c>
    </row>
    <row r="451" spans="1:26" s="7" customFormat="1" x14ac:dyDescent="0.3">
      <c r="A451" s="10" t="s">
        <v>116</v>
      </c>
      <c r="B451" s="9" t="s">
        <v>30</v>
      </c>
      <c r="C451" s="9" t="s">
        <v>29</v>
      </c>
      <c r="D451" s="14" t="s">
        <v>11</v>
      </c>
      <c r="E451" s="9" t="s">
        <v>26</v>
      </c>
      <c r="F451" s="9" t="s">
        <v>26</v>
      </c>
      <c r="G451" s="10"/>
      <c r="H451" s="10" t="s">
        <v>180</v>
      </c>
      <c r="I451" s="10" t="s">
        <v>498</v>
      </c>
      <c r="J451" s="24">
        <v>113.92</v>
      </c>
      <c r="K451" s="28"/>
      <c r="L451" s="28"/>
      <c r="M451" s="24"/>
      <c r="N451" s="28"/>
      <c r="O451" s="28"/>
      <c r="P451" s="24">
        <v>113.92</v>
      </c>
      <c r="Q451" s="28"/>
      <c r="R451" s="28"/>
      <c r="S451" s="24"/>
      <c r="T451" s="28"/>
      <c r="U451" s="28"/>
      <c r="V451" s="9" t="s">
        <v>207</v>
      </c>
      <c r="W451" s="9" t="s">
        <v>213</v>
      </c>
      <c r="X451" s="10"/>
      <c r="Y451" s="10" t="s">
        <v>267</v>
      </c>
    </row>
    <row r="452" spans="1:26" s="7" customFormat="1" x14ac:dyDescent="0.3">
      <c r="A452" s="10" t="s">
        <v>116</v>
      </c>
      <c r="B452" s="9" t="s">
        <v>31</v>
      </c>
      <c r="C452" s="9" t="s">
        <v>29</v>
      </c>
      <c r="D452" s="14" t="s">
        <v>20</v>
      </c>
      <c r="E452" s="9" t="s">
        <v>205</v>
      </c>
      <c r="F452" s="9" t="s">
        <v>205</v>
      </c>
      <c r="G452" s="10"/>
      <c r="H452" s="10" t="s">
        <v>26</v>
      </c>
      <c r="I452" s="10" t="s">
        <v>587</v>
      </c>
      <c r="J452" s="24">
        <v>0</v>
      </c>
      <c r="K452" s="28">
        <v>0</v>
      </c>
      <c r="L452" s="28"/>
      <c r="M452" s="24">
        <v>142.31</v>
      </c>
      <c r="N452" s="28">
        <v>0</v>
      </c>
      <c r="O452" s="28"/>
      <c r="P452" s="24">
        <v>0</v>
      </c>
      <c r="Q452" s="28">
        <v>0</v>
      </c>
      <c r="R452" s="28"/>
      <c r="S452" s="24">
        <v>0</v>
      </c>
      <c r="T452" s="28">
        <v>0</v>
      </c>
      <c r="U452" s="28"/>
      <c r="V452" s="9" t="s">
        <v>207</v>
      </c>
      <c r="W452" s="9" t="s">
        <v>213</v>
      </c>
      <c r="X452" s="10"/>
      <c r="Y452" s="10" t="s">
        <v>588</v>
      </c>
    </row>
    <row r="453" spans="1:26" s="7" customFormat="1" x14ac:dyDescent="0.3">
      <c r="A453" s="10" t="s">
        <v>116</v>
      </c>
      <c r="B453" s="9" t="s">
        <v>31</v>
      </c>
      <c r="C453" s="9" t="s">
        <v>29</v>
      </c>
      <c r="D453" s="18" t="s">
        <v>14</v>
      </c>
      <c r="E453" s="9" t="s">
        <v>209</v>
      </c>
      <c r="F453" s="9" t="s">
        <v>12</v>
      </c>
      <c r="G453" s="10"/>
      <c r="H453" s="10" t="s">
        <v>13</v>
      </c>
      <c r="I453" s="10" t="s">
        <v>584</v>
      </c>
      <c r="J453" s="24">
        <v>0</v>
      </c>
      <c r="K453" s="28">
        <v>0</v>
      </c>
      <c r="L453" s="28"/>
      <c r="M453" s="24">
        <v>107</v>
      </c>
      <c r="N453" s="28">
        <v>1.28</v>
      </c>
      <c r="O453" s="28"/>
      <c r="P453" s="24">
        <v>0</v>
      </c>
      <c r="Q453" s="28">
        <v>0</v>
      </c>
      <c r="R453" s="28"/>
      <c r="S453" s="24">
        <v>64.2</v>
      </c>
      <c r="T453" s="28">
        <v>0.77</v>
      </c>
      <c r="U453" s="28"/>
      <c r="V453" s="9" t="s">
        <v>207</v>
      </c>
      <c r="W453" s="9" t="s">
        <v>208</v>
      </c>
      <c r="X453" s="10"/>
      <c r="Y453" s="10" t="s">
        <v>588</v>
      </c>
      <c r="Z453" s="7" t="s">
        <v>704</v>
      </c>
    </row>
    <row r="454" spans="1:26" s="7" customFormat="1" x14ac:dyDescent="0.3">
      <c r="A454" s="20" t="s">
        <v>164</v>
      </c>
      <c r="B454" s="18" t="s">
        <v>163</v>
      </c>
      <c r="C454" s="18" t="s">
        <v>500</v>
      </c>
      <c r="D454" s="18" t="s">
        <v>14</v>
      </c>
      <c r="E454" s="18" t="s">
        <v>209</v>
      </c>
      <c r="F454" s="18" t="s">
        <v>209</v>
      </c>
      <c r="G454" s="18"/>
      <c r="H454" s="3" t="s">
        <v>165</v>
      </c>
      <c r="I454" s="3"/>
      <c r="J454" s="15"/>
      <c r="K454" s="16"/>
      <c r="L454" s="16"/>
      <c r="M454" s="15"/>
      <c r="N454" s="16"/>
      <c r="O454" s="16"/>
      <c r="P454" s="15"/>
      <c r="Q454" s="16"/>
      <c r="R454" s="16"/>
      <c r="S454" s="15">
        <v>152.49700000000001</v>
      </c>
      <c r="T454" s="16">
        <v>0</v>
      </c>
      <c r="U454" s="16"/>
      <c r="V454" s="32" t="s">
        <v>211</v>
      </c>
      <c r="W454" s="32" t="s">
        <v>208</v>
      </c>
      <c r="X454" s="20"/>
      <c r="Y454" s="3"/>
      <c r="Z454" s="3"/>
    </row>
    <row r="455" spans="1:26" s="7" customFormat="1" x14ac:dyDescent="0.3">
      <c r="A455" s="10" t="s">
        <v>164</v>
      </c>
      <c r="B455" s="9" t="s">
        <v>30</v>
      </c>
      <c r="C455" s="9" t="s">
        <v>500</v>
      </c>
      <c r="D455" s="18" t="s">
        <v>14</v>
      </c>
      <c r="E455" s="9" t="s">
        <v>209</v>
      </c>
      <c r="F455" s="9" t="s">
        <v>12</v>
      </c>
      <c r="G455" s="10"/>
      <c r="H455" s="10" t="s">
        <v>501</v>
      </c>
      <c r="I455" s="10" t="s">
        <v>502</v>
      </c>
      <c r="J455" s="24"/>
      <c r="K455" s="28"/>
      <c r="L455" s="28"/>
      <c r="M455" s="24"/>
      <c r="N455" s="28"/>
      <c r="O455" s="28"/>
      <c r="P455" s="24"/>
      <c r="Q455" s="28"/>
      <c r="R455" s="28"/>
      <c r="S455" s="24">
        <v>566.97900000000004</v>
      </c>
      <c r="T455" s="28">
        <v>0</v>
      </c>
      <c r="U455" s="28"/>
      <c r="V455" s="9" t="s">
        <v>211</v>
      </c>
      <c r="W455" s="9" t="s">
        <v>208</v>
      </c>
      <c r="X455" s="10"/>
      <c r="Y455" s="10" t="s">
        <v>240</v>
      </c>
    </row>
    <row r="456" spans="1:26" s="7" customFormat="1" x14ac:dyDescent="0.3">
      <c r="A456" s="10" t="s">
        <v>189</v>
      </c>
      <c r="B456" s="9" t="s">
        <v>35</v>
      </c>
      <c r="C456" s="9" t="s">
        <v>2</v>
      </c>
      <c r="D456" s="14" t="s">
        <v>20</v>
      </c>
      <c r="E456" s="9" t="s">
        <v>205</v>
      </c>
      <c r="F456" s="9" t="s">
        <v>205</v>
      </c>
      <c r="G456" s="10" t="s">
        <v>150</v>
      </c>
      <c r="H456" s="10" t="s">
        <v>215</v>
      </c>
      <c r="I456" s="10"/>
      <c r="J456" s="24">
        <v>98.712382831771095</v>
      </c>
      <c r="K456" s="28">
        <v>0</v>
      </c>
      <c r="L456" s="28"/>
      <c r="M456" s="24">
        <v>0</v>
      </c>
      <c r="N456" s="28">
        <v>0</v>
      </c>
      <c r="O456" s="28"/>
      <c r="P456" s="24">
        <v>0</v>
      </c>
      <c r="Q456" s="28">
        <v>0</v>
      </c>
      <c r="R456" s="28"/>
      <c r="S456" s="24">
        <v>0</v>
      </c>
      <c r="T456" s="28">
        <v>0</v>
      </c>
      <c r="U456" s="28"/>
      <c r="V456" s="9" t="s">
        <v>207</v>
      </c>
      <c r="W456" s="9" t="s">
        <v>213</v>
      </c>
      <c r="X456" s="10" t="s">
        <v>150</v>
      </c>
      <c r="Y456" s="10" t="s">
        <v>666</v>
      </c>
    </row>
    <row r="457" spans="1:26" s="7" customFormat="1" x14ac:dyDescent="0.3">
      <c r="A457" s="10" t="s">
        <v>189</v>
      </c>
      <c r="B457" s="9" t="s">
        <v>35</v>
      </c>
      <c r="C457" s="9" t="s">
        <v>2</v>
      </c>
      <c r="D457" s="9" t="s">
        <v>17</v>
      </c>
      <c r="E457" s="9" t="s">
        <v>209</v>
      </c>
      <c r="F457" s="9" t="s">
        <v>12</v>
      </c>
      <c r="G457" s="10" t="s">
        <v>150</v>
      </c>
      <c r="H457" s="10" t="s">
        <v>230</v>
      </c>
      <c r="I457" s="10"/>
      <c r="J457" s="24">
        <v>0</v>
      </c>
      <c r="K457" s="28">
        <v>0</v>
      </c>
      <c r="L457" s="28"/>
      <c r="M457" s="24">
        <v>0</v>
      </c>
      <c r="N457" s="28">
        <v>0</v>
      </c>
      <c r="O457" s="28"/>
      <c r="P457" s="24">
        <v>184.21</v>
      </c>
      <c r="Q457" s="28">
        <v>0.1</v>
      </c>
      <c r="R457" s="28"/>
      <c r="S457" s="24">
        <v>110.09</v>
      </c>
      <c r="T457" s="28">
        <v>0.1</v>
      </c>
      <c r="U457" s="28"/>
      <c r="V457" s="9" t="s">
        <v>207</v>
      </c>
      <c r="W457" s="9" t="s">
        <v>208</v>
      </c>
      <c r="X457" s="10"/>
      <c r="Y457" s="10"/>
    </row>
    <row r="458" spans="1:26" s="7" customFormat="1" x14ac:dyDescent="0.3">
      <c r="A458" s="10" t="s">
        <v>189</v>
      </c>
      <c r="B458" s="9" t="s">
        <v>30</v>
      </c>
      <c r="C458" s="9" t="s">
        <v>2</v>
      </c>
      <c r="D458" s="14" t="s">
        <v>20</v>
      </c>
      <c r="E458" s="9" t="s">
        <v>205</v>
      </c>
      <c r="F458" s="9" t="s">
        <v>205</v>
      </c>
      <c r="G458" s="10"/>
      <c r="H458" s="10" t="s">
        <v>241</v>
      </c>
      <c r="I458" s="10" t="s">
        <v>506</v>
      </c>
      <c r="J458" s="24">
        <v>146.9</v>
      </c>
      <c r="K458" s="28"/>
      <c r="L458" s="28"/>
      <c r="M458" s="24"/>
      <c r="N458" s="28"/>
      <c r="O458" s="28"/>
      <c r="P458" s="24"/>
      <c r="Q458" s="28"/>
      <c r="R458" s="28"/>
      <c r="S458" s="24"/>
      <c r="T458" s="28"/>
      <c r="U458" s="28"/>
      <c r="V458" s="9" t="s">
        <v>207</v>
      </c>
      <c r="W458" s="9" t="s">
        <v>213</v>
      </c>
      <c r="X458" s="10"/>
      <c r="Y458" s="10" t="s">
        <v>671</v>
      </c>
    </row>
    <row r="459" spans="1:26" s="7" customFormat="1" x14ac:dyDescent="0.3">
      <c r="A459" s="10" t="s">
        <v>189</v>
      </c>
      <c r="B459" s="9" t="s">
        <v>30</v>
      </c>
      <c r="C459" s="9" t="s">
        <v>2</v>
      </c>
      <c r="D459" s="18" t="s">
        <v>14</v>
      </c>
      <c r="E459" s="9" t="s">
        <v>209</v>
      </c>
      <c r="F459" s="9" t="s">
        <v>209</v>
      </c>
      <c r="G459" s="10"/>
      <c r="H459" s="10" t="s">
        <v>258</v>
      </c>
      <c r="I459" s="10" t="s">
        <v>503</v>
      </c>
      <c r="J459" s="24"/>
      <c r="K459" s="28"/>
      <c r="L459" s="28"/>
      <c r="M459" s="24"/>
      <c r="N459" s="28"/>
      <c r="O459" s="28"/>
      <c r="P459" s="24">
        <v>53.11</v>
      </c>
      <c r="Q459" s="28"/>
      <c r="R459" s="28"/>
      <c r="S459" s="24">
        <v>49.72</v>
      </c>
      <c r="T459" s="28"/>
      <c r="U459" s="28"/>
      <c r="V459" s="9" t="s">
        <v>207</v>
      </c>
      <c r="W459" s="9" t="s">
        <v>208</v>
      </c>
      <c r="X459" s="10"/>
      <c r="Y459" s="10" t="s">
        <v>504</v>
      </c>
    </row>
    <row r="460" spans="1:26" s="7" customFormat="1" x14ac:dyDescent="0.3">
      <c r="A460" s="10" t="s">
        <v>189</v>
      </c>
      <c r="B460" s="9" t="s">
        <v>30</v>
      </c>
      <c r="C460" s="9" t="s">
        <v>2</v>
      </c>
      <c r="D460" s="14" t="s">
        <v>11</v>
      </c>
      <c r="E460" s="9" t="s">
        <v>26</v>
      </c>
      <c r="F460" s="9" t="s">
        <v>26</v>
      </c>
      <c r="G460" s="10"/>
      <c r="H460" s="10" t="s">
        <v>180</v>
      </c>
      <c r="I460" s="10" t="s">
        <v>505</v>
      </c>
      <c r="J460" s="24"/>
      <c r="K460" s="28"/>
      <c r="L460" s="28"/>
      <c r="M460" s="24">
        <v>88.748000000000005</v>
      </c>
      <c r="N460" s="28"/>
      <c r="O460" s="28"/>
      <c r="P460" s="24"/>
      <c r="Q460" s="28"/>
      <c r="R460" s="28"/>
      <c r="S460" s="24"/>
      <c r="T460" s="28"/>
      <c r="U460" s="28"/>
      <c r="V460" s="9" t="s">
        <v>207</v>
      </c>
      <c r="W460" s="9" t="s">
        <v>213</v>
      </c>
      <c r="X460" s="10"/>
      <c r="Y460" s="10" t="s">
        <v>245</v>
      </c>
    </row>
    <row r="461" spans="1:26" s="7" customFormat="1" x14ac:dyDescent="0.3">
      <c r="A461" s="10" t="s">
        <v>117</v>
      </c>
      <c r="B461" s="9" t="s">
        <v>30</v>
      </c>
      <c r="C461" s="9" t="s">
        <v>2</v>
      </c>
      <c r="D461" s="18" t="s">
        <v>14</v>
      </c>
      <c r="E461" s="9" t="s">
        <v>209</v>
      </c>
      <c r="F461" s="9" t="s">
        <v>12</v>
      </c>
      <c r="G461" s="10"/>
      <c r="H461" s="10" t="s">
        <v>238</v>
      </c>
      <c r="I461" s="10" t="s">
        <v>507</v>
      </c>
      <c r="J461" s="24"/>
      <c r="K461" s="28"/>
      <c r="L461" s="28"/>
      <c r="M461" s="24"/>
      <c r="N461" s="28"/>
      <c r="O461" s="28"/>
      <c r="P461" s="24">
        <v>132.21</v>
      </c>
      <c r="Q461" s="28">
        <v>0.59850000000000003</v>
      </c>
      <c r="R461" s="28"/>
      <c r="S461" s="24">
        <v>161.59</v>
      </c>
      <c r="T461" s="28">
        <v>0.73150000000000004</v>
      </c>
      <c r="U461" s="28"/>
      <c r="V461" s="9" t="s">
        <v>211</v>
      </c>
      <c r="W461" s="9" t="s">
        <v>208</v>
      </c>
      <c r="X461" s="10"/>
      <c r="Y461" s="10" t="s">
        <v>240</v>
      </c>
    </row>
    <row r="462" spans="1:26" s="7" customFormat="1" x14ac:dyDescent="0.3">
      <c r="A462" s="10" t="s">
        <v>117</v>
      </c>
      <c r="B462" s="9" t="s">
        <v>30</v>
      </c>
      <c r="C462" s="9" t="s">
        <v>2</v>
      </c>
      <c r="D462" s="14" t="s">
        <v>11</v>
      </c>
      <c r="E462" s="9" t="s">
        <v>26</v>
      </c>
      <c r="F462" s="9" t="s">
        <v>26</v>
      </c>
      <c r="G462" s="10"/>
      <c r="H462" s="10" t="s">
        <v>180</v>
      </c>
      <c r="I462" s="10" t="s">
        <v>508</v>
      </c>
      <c r="J462" s="24"/>
      <c r="K462" s="28"/>
      <c r="L462" s="28"/>
      <c r="M462" s="24">
        <v>85</v>
      </c>
      <c r="N462" s="28"/>
      <c r="O462" s="28"/>
      <c r="P462" s="24"/>
      <c r="Q462" s="28"/>
      <c r="R462" s="28"/>
      <c r="S462" s="24"/>
      <c r="T462" s="28"/>
      <c r="U462" s="28"/>
      <c r="V462" s="9" t="s">
        <v>207</v>
      </c>
      <c r="W462" s="9" t="s">
        <v>213</v>
      </c>
      <c r="X462" s="10"/>
      <c r="Y462" s="10" t="s">
        <v>245</v>
      </c>
    </row>
    <row r="463" spans="1:26" s="7" customFormat="1" x14ac:dyDescent="0.3">
      <c r="A463" s="10" t="s">
        <v>117</v>
      </c>
      <c r="B463" s="9" t="s">
        <v>31</v>
      </c>
      <c r="C463" s="9" t="s">
        <v>2</v>
      </c>
      <c r="D463" s="18" t="s">
        <v>14</v>
      </c>
      <c r="E463" s="9" t="s">
        <v>209</v>
      </c>
      <c r="F463" s="9" t="s">
        <v>12</v>
      </c>
      <c r="G463" s="10"/>
      <c r="H463" s="10" t="s">
        <v>13</v>
      </c>
      <c r="I463" s="10" t="s">
        <v>584</v>
      </c>
      <c r="J463" s="24">
        <v>0</v>
      </c>
      <c r="K463" s="28">
        <v>0</v>
      </c>
      <c r="L463" s="28"/>
      <c r="M463" s="24">
        <v>0</v>
      </c>
      <c r="N463" s="28">
        <v>0</v>
      </c>
      <c r="O463" s="28"/>
      <c r="P463" s="24">
        <v>90.47</v>
      </c>
      <c r="Q463" s="28">
        <v>0.42457692307692307</v>
      </c>
      <c r="R463" s="28"/>
      <c r="S463" s="24">
        <v>18.53</v>
      </c>
      <c r="T463" s="28">
        <v>8.6961538461538465E-2</v>
      </c>
      <c r="U463" s="28"/>
      <c r="V463" s="9" t="s">
        <v>211</v>
      </c>
      <c r="W463" s="9" t="s">
        <v>208</v>
      </c>
      <c r="X463" s="10"/>
      <c r="Y463" s="10" t="s">
        <v>585</v>
      </c>
    </row>
    <row r="464" spans="1:26" s="7" customFormat="1" x14ac:dyDescent="0.3">
      <c r="A464" s="10" t="s">
        <v>118</v>
      </c>
      <c r="B464" s="9" t="s">
        <v>35</v>
      </c>
      <c r="C464" s="9" t="s">
        <v>2</v>
      </c>
      <c r="D464" s="9" t="s">
        <v>17</v>
      </c>
      <c r="E464" s="9" t="s">
        <v>209</v>
      </c>
      <c r="F464" s="9" t="s">
        <v>12</v>
      </c>
      <c r="G464" s="10" t="s">
        <v>150</v>
      </c>
      <c r="H464" s="10" t="s">
        <v>210</v>
      </c>
      <c r="I464" s="10"/>
      <c r="J464" s="24">
        <v>0</v>
      </c>
      <c r="K464" s="28">
        <v>0</v>
      </c>
      <c r="L464" s="28"/>
      <c r="M464" s="24">
        <v>29.760591795561531</v>
      </c>
      <c r="N464" s="28">
        <v>0.05</v>
      </c>
      <c r="O464" s="28"/>
      <c r="P464" s="24">
        <v>0</v>
      </c>
      <c r="Q464" s="28">
        <v>0</v>
      </c>
      <c r="R464" s="28"/>
      <c r="S464" s="24">
        <v>0</v>
      </c>
      <c r="T464" s="28">
        <v>0</v>
      </c>
      <c r="U464" s="28"/>
      <c r="V464" s="9" t="s">
        <v>207</v>
      </c>
      <c r="W464" s="9" t="s">
        <v>208</v>
      </c>
      <c r="X464" s="10" t="s">
        <v>150</v>
      </c>
      <c r="Y464" s="10"/>
    </row>
    <row r="465" spans="1:25" s="7" customFormat="1" x14ac:dyDescent="0.3">
      <c r="A465" s="10" t="s">
        <v>118</v>
      </c>
      <c r="B465" s="9" t="s">
        <v>30</v>
      </c>
      <c r="C465" s="9" t="s">
        <v>2</v>
      </c>
      <c r="D465" s="18" t="s">
        <v>14</v>
      </c>
      <c r="E465" s="9" t="s">
        <v>209</v>
      </c>
      <c r="F465" s="9" t="s">
        <v>12</v>
      </c>
      <c r="G465" s="10"/>
      <c r="H465" s="10" t="s">
        <v>271</v>
      </c>
      <c r="I465" s="10" t="s">
        <v>509</v>
      </c>
      <c r="J465" s="24">
        <v>19.097000000000001</v>
      </c>
      <c r="K465" s="28">
        <v>0.02</v>
      </c>
      <c r="L465" s="28"/>
      <c r="M465" s="24"/>
      <c r="N465" s="28"/>
      <c r="O465" s="28"/>
      <c r="P465" s="24"/>
      <c r="Q465" s="28"/>
      <c r="R465" s="28"/>
      <c r="S465" s="24"/>
      <c r="T465" s="28"/>
      <c r="U465" s="28"/>
      <c r="V465" s="9" t="s">
        <v>211</v>
      </c>
      <c r="W465" s="9" t="s">
        <v>208</v>
      </c>
      <c r="X465" s="10"/>
      <c r="Y465" s="10" t="s">
        <v>262</v>
      </c>
    </row>
    <row r="466" spans="1:25" s="7" customFormat="1" x14ac:dyDescent="0.3">
      <c r="A466" s="10" t="s">
        <v>118</v>
      </c>
      <c r="B466" s="9" t="s">
        <v>30</v>
      </c>
      <c r="C466" s="9" t="s">
        <v>2</v>
      </c>
      <c r="D466" s="14" t="s">
        <v>20</v>
      </c>
      <c r="E466" s="9" t="s">
        <v>209</v>
      </c>
      <c r="F466" s="9" t="s">
        <v>209</v>
      </c>
      <c r="G466" s="10"/>
      <c r="H466" s="10" t="s">
        <v>310</v>
      </c>
      <c r="I466" s="10" t="s">
        <v>510</v>
      </c>
      <c r="J466" s="24">
        <v>33.9</v>
      </c>
      <c r="K466" s="28"/>
      <c r="L466" s="28"/>
      <c r="M466" s="24"/>
      <c r="N466" s="28"/>
      <c r="O466" s="28"/>
      <c r="P466" s="24"/>
      <c r="Q466" s="28"/>
      <c r="R466" s="28"/>
      <c r="S466" s="24"/>
      <c r="T466" s="28"/>
      <c r="U466" s="28"/>
      <c r="V466" s="9" t="s">
        <v>207</v>
      </c>
      <c r="W466" s="9" t="s">
        <v>213</v>
      </c>
      <c r="X466" s="10"/>
      <c r="Y466" s="10" t="s">
        <v>350</v>
      </c>
    </row>
    <row r="467" spans="1:25" s="7" customFormat="1" x14ac:dyDescent="0.3">
      <c r="A467" s="10" t="s">
        <v>118</v>
      </c>
      <c r="B467" s="9" t="s">
        <v>30</v>
      </c>
      <c r="C467" s="9" t="s">
        <v>2</v>
      </c>
      <c r="D467" s="18" t="s">
        <v>14</v>
      </c>
      <c r="E467" s="9" t="s">
        <v>209</v>
      </c>
      <c r="F467" s="9" t="s">
        <v>12</v>
      </c>
      <c r="G467" s="10"/>
      <c r="H467" s="10" t="s">
        <v>238</v>
      </c>
      <c r="I467" s="10" t="s">
        <v>511</v>
      </c>
      <c r="J467" s="24"/>
      <c r="K467" s="28"/>
      <c r="L467" s="28"/>
      <c r="M467" s="24">
        <v>55.728999999999999</v>
      </c>
      <c r="N467" s="28">
        <v>7.1999999999999995E-2</v>
      </c>
      <c r="O467" s="28"/>
      <c r="P467" s="24"/>
      <c r="Q467" s="28"/>
      <c r="R467" s="28"/>
      <c r="S467" s="24">
        <v>130.03399999999999</v>
      </c>
      <c r="T467" s="28">
        <v>0.16800000000000001</v>
      </c>
      <c r="U467" s="28"/>
      <c r="V467" s="9" t="s">
        <v>207</v>
      </c>
      <c r="W467" s="9" t="s">
        <v>208</v>
      </c>
      <c r="X467" s="10"/>
      <c r="Y467" s="10" t="s">
        <v>352</v>
      </c>
    </row>
    <row r="468" spans="1:25" s="7" customFormat="1" x14ac:dyDescent="0.3">
      <c r="A468" s="10" t="s">
        <v>118</v>
      </c>
      <c r="B468" s="9" t="s">
        <v>30</v>
      </c>
      <c r="C468" s="9" t="s">
        <v>2</v>
      </c>
      <c r="D468" s="14" t="s">
        <v>11</v>
      </c>
      <c r="E468" s="9" t="s">
        <v>26</v>
      </c>
      <c r="F468" s="9" t="s">
        <v>26</v>
      </c>
      <c r="G468" s="10"/>
      <c r="H468" s="10" t="s">
        <v>180</v>
      </c>
      <c r="I468" s="10" t="s">
        <v>512</v>
      </c>
      <c r="J468" s="24">
        <v>85</v>
      </c>
      <c r="K468" s="28"/>
      <c r="L468" s="28"/>
      <c r="M468" s="24"/>
      <c r="N468" s="28"/>
      <c r="O468" s="28"/>
      <c r="P468" s="24">
        <v>85</v>
      </c>
      <c r="Q468" s="28"/>
      <c r="R468" s="28"/>
      <c r="S468" s="24"/>
      <c r="T468" s="28"/>
      <c r="U468" s="28"/>
      <c r="V468" s="9" t="s">
        <v>207</v>
      </c>
      <c r="W468" s="9" t="s">
        <v>213</v>
      </c>
      <c r="X468" s="10"/>
      <c r="Y468" s="10" t="s">
        <v>686</v>
      </c>
    </row>
    <row r="469" spans="1:25" s="7" customFormat="1" x14ac:dyDescent="0.3">
      <c r="A469" s="10" t="s">
        <v>119</v>
      </c>
      <c r="B469" s="9" t="s">
        <v>30</v>
      </c>
      <c r="C469" s="9" t="s">
        <v>2</v>
      </c>
      <c r="D469" s="14" t="s">
        <v>20</v>
      </c>
      <c r="E469" s="9" t="s">
        <v>205</v>
      </c>
      <c r="F469" s="9" t="s">
        <v>205</v>
      </c>
      <c r="G469" s="10"/>
      <c r="H469" s="10" t="s">
        <v>241</v>
      </c>
      <c r="I469" s="10" t="s">
        <v>515</v>
      </c>
      <c r="J469" s="24">
        <v>146.9</v>
      </c>
      <c r="K469" s="28"/>
      <c r="L469" s="28"/>
      <c r="M469" s="24"/>
      <c r="N469" s="28"/>
      <c r="O469" s="28"/>
      <c r="P469" s="24"/>
      <c r="Q469" s="28"/>
      <c r="R469" s="28"/>
      <c r="S469" s="24"/>
      <c r="T469" s="28"/>
      <c r="U469" s="28"/>
      <c r="V469" s="9" t="s">
        <v>207</v>
      </c>
      <c r="W469" s="9" t="s">
        <v>213</v>
      </c>
      <c r="X469" s="10"/>
      <c r="Y469" s="10" t="s">
        <v>671</v>
      </c>
    </row>
    <row r="470" spans="1:25" s="7" customFormat="1" ht="9.6" customHeight="1" x14ac:dyDescent="0.3">
      <c r="A470" s="10" t="s">
        <v>119</v>
      </c>
      <c r="B470" s="9" t="s">
        <v>30</v>
      </c>
      <c r="C470" s="9" t="s">
        <v>2</v>
      </c>
      <c r="D470" s="18" t="s">
        <v>14</v>
      </c>
      <c r="E470" s="9" t="s">
        <v>209</v>
      </c>
      <c r="F470" s="9" t="s">
        <v>12</v>
      </c>
      <c r="G470" s="10"/>
      <c r="H470" s="10" t="s">
        <v>238</v>
      </c>
      <c r="I470" s="10" t="s">
        <v>513</v>
      </c>
      <c r="J470" s="24"/>
      <c r="K470" s="28"/>
      <c r="L470" s="28"/>
      <c r="M470" s="24"/>
      <c r="N470" s="28"/>
      <c r="O470" s="28"/>
      <c r="P470" s="24">
        <v>118.65</v>
      </c>
      <c r="Q470" s="28">
        <v>0.1</v>
      </c>
      <c r="R470" s="28"/>
      <c r="S470" s="24">
        <v>149.16</v>
      </c>
      <c r="T470" s="28">
        <v>0.17355555555555552</v>
      </c>
      <c r="U470" s="28"/>
      <c r="V470" s="9" t="s">
        <v>211</v>
      </c>
      <c r="W470" s="9" t="s">
        <v>208</v>
      </c>
      <c r="X470" s="10"/>
      <c r="Y470" s="10" t="s">
        <v>245</v>
      </c>
    </row>
    <row r="471" spans="1:25" s="7" customFormat="1" x14ac:dyDescent="0.3">
      <c r="A471" s="10" t="s">
        <v>119</v>
      </c>
      <c r="B471" s="9" t="s">
        <v>30</v>
      </c>
      <c r="C471" s="9" t="s">
        <v>2</v>
      </c>
      <c r="D471" s="14" t="s">
        <v>11</v>
      </c>
      <c r="E471" s="9" t="s">
        <v>26</v>
      </c>
      <c r="F471" s="9" t="s">
        <v>26</v>
      </c>
      <c r="G471" s="10"/>
      <c r="H471" s="10" t="s">
        <v>180</v>
      </c>
      <c r="I471" s="10" t="s">
        <v>514</v>
      </c>
      <c r="J471" s="24">
        <v>85</v>
      </c>
      <c r="K471" s="28"/>
      <c r="L471" s="28"/>
      <c r="M471" s="24"/>
      <c r="N471" s="28"/>
      <c r="O471" s="28"/>
      <c r="P471" s="24">
        <v>85</v>
      </c>
      <c r="Q471" s="28"/>
      <c r="R471" s="28"/>
      <c r="S471" s="24"/>
      <c r="T471" s="28"/>
      <c r="U471" s="28"/>
      <c r="V471" s="9" t="s">
        <v>207</v>
      </c>
      <c r="W471" s="9" t="s">
        <v>213</v>
      </c>
      <c r="X471" s="10"/>
      <c r="Y471" s="10" t="s">
        <v>267</v>
      </c>
    </row>
    <row r="472" spans="1:25" s="7" customFormat="1" x14ac:dyDescent="0.3">
      <c r="A472" s="10" t="s">
        <v>119</v>
      </c>
      <c r="B472" s="9" t="s">
        <v>31</v>
      </c>
      <c r="C472" s="9" t="s">
        <v>2</v>
      </c>
      <c r="D472" s="18" t="s">
        <v>14</v>
      </c>
      <c r="E472" s="9" t="s">
        <v>209</v>
      </c>
      <c r="F472" s="9" t="s">
        <v>12</v>
      </c>
      <c r="G472" s="10"/>
      <c r="H472" s="10" t="s">
        <v>13</v>
      </c>
      <c r="I472" s="10" t="s">
        <v>584</v>
      </c>
      <c r="J472" s="24">
        <v>0</v>
      </c>
      <c r="K472" s="28">
        <v>0</v>
      </c>
      <c r="L472" s="28"/>
      <c r="M472" s="24">
        <v>0</v>
      </c>
      <c r="N472" s="28">
        <v>0</v>
      </c>
      <c r="O472" s="28"/>
      <c r="P472" s="24">
        <v>151.51</v>
      </c>
      <c r="Q472" s="28">
        <v>0.183</v>
      </c>
      <c r="R472" s="28"/>
      <c r="S472" s="24">
        <v>0</v>
      </c>
      <c r="T472" s="28">
        <v>0</v>
      </c>
      <c r="U472" s="28"/>
      <c r="V472" s="9" t="s">
        <v>211</v>
      </c>
      <c r="W472" s="9" t="s">
        <v>208</v>
      </c>
      <c r="X472" s="10"/>
      <c r="Y472" s="10" t="s">
        <v>585</v>
      </c>
    </row>
    <row r="473" spans="1:25" s="7" customFormat="1" x14ac:dyDescent="0.3">
      <c r="A473" s="10" t="s">
        <v>120</v>
      </c>
      <c r="B473" s="9" t="s">
        <v>30</v>
      </c>
      <c r="C473" s="9" t="s">
        <v>2</v>
      </c>
      <c r="D473" s="18" t="s">
        <v>14</v>
      </c>
      <c r="E473" s="9" t="s">
        <v>209</v>
      </c>
      <c r="F473" s="9" t="s">
        <v>12</v>
      </c>
      <c r="G473" s="10"/>
      <c r="H473" s="10" t="s">
        <v>271</v>
      </c>
      <c r="I473" s="10" t="s">
        <v>516</v>
      </c>
      <c r="J473" s="24"/>
      <c r="K473" s="28"/>
      <c r="L473" s="28"/>
      <c r="M473" s="24"/>
      <c r="N473" s="28"/>
      <c r="O473" s="28"/>
      <c r="P473" s="24"/>
      <c r="Q473" s="28"/>
      <c r="R473" s="28"/>
      <c r="S473" s="24">
        <v>53.1</v>
      </c>
      <c r="T473" s="28">
        <v>0.03</v>
      </c>
      <c r="U473" s="28"/>
      <c r="V473" s="9" t="s">
        <v>211</v>
      </c>
      <c r="W473" s="9" t="s">
        <v>208</v>
      </c>
      <c r="X473" s="10"/>
      <c r="Y473" s="10" t="s">
        <v>240</v>
      </c>
    </row>
    <row r="474" spans="1:25" s="7" customFormat="1" x14ac:dyDescent="0.3">
      <c r="A474" s="10" t="s">
        <v>120</v>
      </c>
      <c r="B474" s="9" t="s">
        <v>30</v>
      </c>
      <c r="C474" s="9" t="s">
        <v>2</v>
      </c>
      <c r="D474" s="14" t="s">
        <v>11</v>
      </c>
      <c r="E474" s="9" t="s">
        <v>26</v>
      </c>
      <c r="F474" s="9" t="s">
        <v>26</v>
      </c>
      <c r="G474" s="10"/>
      <c r="H474" s="10" t="s">
        <v>180</v>
      </c>
      <c r="I474" s="10" t="s">
        <v>517</v>
      </c>
      <c r="J474" s="24"/>
      <c r="K474" s="28"/>
      <c r="L474" s="28"/>
      <c r="M474" s="24">
        <v>85</v>
      </c>
      <c r="N474" s="28"/>
      <c r="O474" s="28"/>
      <c r="P474" s="24"/>
      <c r="Q474" s="28"/>
      <c r="R474" s="28"/>
      <c r="S474" s="24"/>
      <c r="T474" s="28"/>
      <c r="U474" s="28"/>
      <c r="V474" s="9" t="s">
        <v>207</v>
      </c>
      <c r="W474" s="9" t="s">
        <v>213</v>
      </c>
      <c r="X474" s="10"/>
      <c r="Y474" s="10" t="s">
        <v>668</v>
      </c>
    </row>
    <row r="475" spans="1:25" s="7" customFormat="1" x14ac:dyDescent="0.3">
      <c r="A475" s="10" t="s">
        <v>121</v>
      </c>
      <c r="B475" s="9" t="s">
        <v>30</v>
      </c>
      <c r="C475" s="9" t="s">
        <v>2</v>
      </c>
      <c r="D475" s="14" t="s">
        <v>20</v>
      </c>
      <c r="E475" s="9" t="s">
        <v>205</v>
      </c>
      <c r="F475" s="9" t="s">
        <v>205</v>
      </c>
      <c r="G475" s="10"/>
      <c r="H475" s="10" t="s">
        <v>241</v>
      </c>
      <c r="I475" s="10" t="s">
        <v>519</v>
      </c>
      <c r="J475" s="24">
        <v>113</v>
      </c>
      <c r="K475" s="28"/>
      <c r="L475" s="28"/>
      <c r="M475" s="24"/>
      <c r="N475" s="28"/>
      <c r="O475" s="28"/>
      <c r="P475" s="24"/>
      <c r="Q475" s="28"/>
      <c r="R475" s="28"/>
      <c r="S475" s="24"/>
      <c r="T475" s="28"/>
      <c r="U475" s="28"/>
      <c r="V475" s="9" t="s">
        <v>207</v>
      </c>
      <c r="W475" s="9" t="s">
        <v>213</v>
      </c>
      <c r="X475" s="10"/>
      <c r="Y475" s="10" t="s">
        <v>274</v>
      </c>
    </row>
    <row r="476" spans="1:25" s="7" customFormat="1" x14ac:dyDescent="0.3">
      <c r="A476" s="10" t="s">
        <v>121</v>
      </c>
      <c r="B476" s="9" t="s">
        <v>30</v>
      </c>
      <c r="C476" s="9" t="s">
        <v>2</v>
      </c>
      <c r="D476" s="18" t="s">
        <v>14</v>
      </c>
      <c r="E476" s="9" t="s">
        <v>209</v>
      </c>
      <c r="F476" s="9" t="s">
        <v>12</v>
      </c>
      <c r="G476" s="10"/>
      <c r="H476" s="10" t="s">
        <v>238</v>
      </c>
      <c r="I476" s="10" t="s">
        <v>518</v>
      </c>
      <c r="J476" s="24"/>
      <c r="K476" s="28"/>
      <c r="L476" s="28"/>
      <c r="M476" s="24"/>
      <c r="N476" s="28"/>
      <c r="O476" s="28"/>
      <c r="P476" s="24"/>
      <c r="Q476" s="28"/>
      <c r="R476" s="28"/>
      <c r="S476" s="24">
        <v>156.22300000000001</v>
      </c>
      <c r="T476" s="28">
        <v>6.8028762716935975E-2</v>
      </c>
      <c r="U476" s="28"/>
      <c r="V476" s="9" t="s">
        <v>211</v>
      </c>
      <c r="W476" s="9" t="s">
        <v>208</v>
      </c>
      <c r="X476" s="10"/>
      <c r="Y476" s="10" t="s">
        <v>240</v>
      </c>
    </row>
    <row r="477" spans="1:25" s="7" customFormat="1" x14ac:dyDescent="0.3">
      <c r="A477" s="10" t="s">
        <v>121</v>
      </c>
      <c r="B477" s="9" t="s">
        <v>30</v>
      </c>
      <c r="C477" s="9" t="s">
        <v>2</v>
      </c>
      <c r="D477" s="14" t="s">
        <v>11</v>
      </c>
      <c r="E477" s="9" t="s">
        <v>26</v>
      </c>
      <c r="F477" s="9" t="s">
        <v>26</v>
      </c>
      <c r="G477" s="10"/>
      <c r="H477" s="10" t="s">
        <v>180</v>
      </c>
      <c r="I477" s="10" t="s">
        <v>520</v>
      </c>
      <c r="J477" s="24"/>
      <c r="K477" s="28"/>
      <c r="L477" s="28"/>
      <c r="M477" s="24">
        <v>85</v>
      </c>
      <c r="N477" s="28"/>
      <c r="O477" s="28"/>
      <c r="P477" s="24"/>
      <c r="Q477" s="28"/>
      <c r="R477" s="28"/>
      <c r="S477" s="24"/>
      <c r="T477" s="28"/>
      <c r="U477" s="28"/>
      <c r="V477" s="9" t="s">
        <v>207</v>
      </c>
      <c r="W477" s="9" t="s">
        <v>213</v>
      </c>
      <c r="X477" s="10"/>
      <c r="Y477" s="10" t="s">
        <v>245</v>
      </c>
    </row>
    <row r="478" spans="1:25" s="7" customFormat="1" x14ac:dyDescent="0.3">
      <c r="A478" s="10" t="s">
        <v>122</v>
      </c>
      <c r="B478" s="9" t="s">
        <v>30</v>
      </c>
      <c r="C478" s="9" t="s">
        <v>2</v>
      </c>
      <c r="D478" s="14" t="s">
        <v>20</v>
      </c>
      <c r="E478" s="9" t="s">
        <v>205</v>
      </c>
      <c r="F478" s="9" t="s">
        <v>205</v>
      </c>
      <c r="G478" s="10"/>
      <c r="H478" s="10" t="s">
        <v>241</v>
      </c>
      <c r="I478" s="10" t="s">
        <v>523</v>
      </c>
      <c r="J478" s="24">
        <v>146.9</v>
      </c>
      <c r="K478" s="28"/>
      <c r="L478" s="28"/>
      <c r="M478" s="24"/>
      <c r="N478" s="28"/>
      <c r="O478" s="28"/>
      <c r="P478" s="24"/>
      <c r="Q478" s="28"/>
      <c r="R478" s="28"/>
      <c r="S478" s="24"/>
      <c r="T478" s="28"/>
      <c r="U478" s="28"/>
      <c r="V478" s="9" t="s">
        <v>207</v>
      </c>
      <c r="W478" s="9" t="s">
        <v>213</v>
      </c>
      <c r="X478" s="10"/>
      <c r="Y478" s="10" t="s">
        <v>274</v>
      </c>
    </row>
    <row r="479" spans="1:25" s="7" customFormat="1" x14ac:dyDescent="0.3">
      <c r="A479" s="10" t="s">
        <v>122</v>
      </c>
      <c r="B479" s="9" t="s">
        <v>30</v>
      </c>
      <c r="C479" s="9" t="s">
        <v>2</v>
      </c>
      <c r="D479" s="18" t="s">
        <v>14</v>
      </c>
      <c r="E479" s="9" t="s">
        <v>209</v>
      </c>
      <c r="F479" s="9" t="s">
        <v>209</v>
      </c>
      <c r="G479" s="10"/>
      <c r="H479" s="10" t="s">
        <v>238</v>
      </c>
      <c r="I479" s="10" t="s">
        <v>521</v>
      </c>
      <c r="J479" s="24">
        <v>90.435583353319885</v>
      </c>
      <c r="K479" s="28">
        <v>0.02</v>
      </c>
      <c r="L479" s="28"/>
      <c r="M479" s="24"/>
      <c r="N479" s="28"/>
      <c r="O479" s="28"/>
      <c r="P479" s="24"/>
      <c r="Q479" s="28"/>
      <c r="R479" s="28"/>
      <c r="S479" s="24">
        <v>135.65337502997983</v>
      </c>
      <c r="T479" s="28">
        <v>0.03</v>
      </c>
      <c r="U479" s="28"/>
      <c r="V479" s="9" t="s">
        <v>207</v>
      </c>
      <c r="W479" s="9" t="s">
        <v>208</v>
      </c>
      <c r="X479" s="10"/>
      <c r="Y479" s="10" t="s">
        <v>316</v>
      </c>
    </row>
    <row r="480" spans="1:25" s="7" customFormat="1" x14ac:dyDescent="0.3">
      <c r="A480" s="10" t="s">
        <v>122</v>
      </c>
      <c r="B480" s="9" t="s">
        <v>30</v>
      </c>
      <c r="C480" s="9" t="s">
        <v>2</v>
      </c>
      <c r="D480" s="14" t="s">
        <v>11</v>
      </c>
      <c r="E480" s="9" t="s">
        <v>26</v>
      </c>
      <c r="F480" s="9" t="s">
        <v>26</v>
      </c>
      <c r="G480" s="10"/>
      <c r="H480" s="10" t="s">
        <v>180</v>
      </c>
      <c r="I480" s="10" t="s">
        <v>522</v>
      </c>
      <c r="J480" s="24"/>
      <c r="K480" s="28"/>
      <c r="L480" s="28"/>
      <c r="M480" s="24">
        <v>85</v>
      </c>
      <c r="N480" s="28"/>
      <c r="O480" s="28"/>
      <c r="P480" s="24"/>
      <c r="Q480" s="28"/>
      <c r="R480" s="28"/>
      <c r="S480" s="24"/>
      <c r="T480" s="28"/>
      <c r="U480" s="28"/>
      <c r="V480" s="9" t="s">
        <v>207</v>
      </c>
      <c r="W480" s="9" t="s">
        <v>213</v>
      </c>
      <c r="X480" s="10"/>
      <c r="Y480" s="10" t="s">
        <v>245</v>
      </c>
    </row>
    <row r="481" spans="1:26" s="7" customFormat="1" x14ac:dyDescent="0.3">
      <c r="A481" s="10" t="s">
        <v>122</v>
      </c>
      <c r="B481" s="9" t="s">
        <v>31</v>
      </c>
      <c r="C481" s="9" t="s">
        <v>2</v>
      </c>
      <c r="D481" s="18" t="s">
        <v>14</v>
      </c>
      <c r="E481" s="9" t="s">
        <v>209</v>
      </c>
      <c r="F481" s="9" t="s">
        <v>12</v>
      </c>
      <c r="G481" s="10"/>
      <c r="H481" s="10" t="s">
        <v>13</v>
      </c>
      <c r="I481" s="10" t="s">
        <v>584</v>
      </c>
      <c r="J481" s="24">
        <v>63.73067623440825</v>
      </c>
      <c r="K481" s="28">
        <v>0.3</v>
      </c>
      <c r="L481" s="28"/>
      <c r="M481" s="24">
        <v>64</v>
      </c>
      <c r="N481" s="28">
        <v>0.3</v>
      </c>
      <c r="O481" s="28"/>
      <c r="P481" s="24">
        <v>64</v>
      </c>
      <c r="Q481" s="28">
        <v>0.3</v>
      </c>
      <c r="R481" s="28"/>
      <c r="S481" s="24">
        <v>61.596014351612403</v>
      </c>
      <c r="T481" s="28">
        <v>0.1</v>
      </c>
      <c r="U481" s="28"/>
      <c r="V481" s="9" t="s">
        <v>207</v>
      </c>
      <c r="W481" s="9" t="s">
        <v>208</v>
      </c>
      <c r="X481" s="10"/>
      <c r="Y481" s="10" t="s">
        <v>585</v>
      </c>
    </row>
    <row r="482" spans="1:26" s="7" customFormat="1" x14ac:dyDescent="0.3">
      <c r="A482" s="10" t="s">
        <v>123</v>
      </c>
      <c r="B482" s="9" t="s">
        <v>30</v>
      </c>
      <c r="C482" s="9" t="s">
        <v>29</v>
      </c>
      <c r="D482" s="18" t="s">
        <v>14</v>
      </c>
      <c r="E482" s="9" t="s">
        <v>209</v>
      </c>
      <c r="F482" s="9" t="s">
        <v>209</v>
      </c>
      <c r="G482" s="10"/>
      <c r="H482" s="10" t="s">
        <v>238</v>
      </c>
      <c r="I482" s="10" t="s">
        <v>524</v>
      </c>
      <c r="J482" s="24"/>
      <c r="K482" s="28"/>
      <c r="L482" s="28"/>
      <c r="M482" s="24">
        <v>462.06</v>
      </c>
      <c r="N482" s="28">
        <v>5</v>
      </c>
      <c r="O482" s="28"/>
      <c r="P482" s="24"/>
      <c r="Q482" s="28"/>
      <c r="R482" s="28"/>
      <c r="S482" s="24">
        <v>924.12099999999998</v>
      </c>
      <c r="T482" s="28">
        <v>10</v>
      </c>
      <c r="U482" s="28"/>
      <c r="V482" s="9" t="s">
        <v>207</v>
      </c>
      <c r="W482" s="9" t="s">
        <v>208</v>
      </c>
      <c r="X482" s="10"/>
      <c r="Y482" s="10" t="s">
        <v>525</v>
      </c>
    </row>
    <row r="483" spans="1:26" s="7" customFormat="1" x14ac:dyDescent="0.3">
      <c r="A483" s="10" t="s">
        <v>123</v>
      </c>
      <c r="B483" s="9" t="s">
        <v>30</v>
      </c>
      <c r="C483" s="9" t="s">
        <v>29</v>
      </c>
      <c r="D483" s="14" t="s">
        <v>11</v>
      </c>
      <c r="E483" s="9" t="s">
        <v>26</v>
      </c>
      <c r="F483" s="9" t="s">
        <v>26</v>
      </c>
      <c r="G483" s="10"/>
      <c r="H483" s="10" t="s">
        <v>180</v>
      </c>
      <c r="I483" s="10" t="s">
        <v>526</v>
      </c>
      <c r="J483" s="24">
        <v>256</v>
      </c>
      <c r="K483" s="28"/>
      <c r="L483" s="28"/>
      <c r="M483" s="24"/>
      <c r="N483" s="28"/>
      <c r="O483" s="28"/>
      <c r="P483" s="24">
        <v>256</v>
      </c>
      <c r="Q483" s="28"/>
      <c r="R483" s="28"/>
      <c r="S483" s="24"/>
      <c r="T483" s="28"/>
      <c r="U483" s="28"/>
      <c r="V483" s="9" t="s">
        <v>207</v>
      </c>
      <c r="W483" s="9" t="s">
        <v>213</v>
      </c>
      <c r="X483" s="10"/>
      <c r="Y483" s="10" t="s">
        <v>670</v>
      </c>
    </row>
    <row r="484" spans="1:26" s="7" customFormat="1" x14ac:dyDescent="0.3">
      <c r="A484" s="10" t="s">
        <v>123</v>
      </c>
      <c r="B484" s="9" t="s">
        <v>31</v>
      </c>
      <c r="C484" s="9" t="s">
        <v>29</v>
      </c>
      <c r="D484" s="18" t="s">
        <v>14</v>
      </c>
      <c r="E484" s="9" t="s">
        <v>209</v>
      </c>
      <c r="F484" s="9" t="s">
        <v>12</v>
      </c>
      <c r="G484" s="10"/>
      <c r="H484" s="10" t="s">
        <v>13</v>
      </c>
      <c r="I484" s="10" t="s">
        <v>584</v>
      </c>
      <c r="J484" s="24">
        <v>0</v>
      </c>
      <c r="K484" s="28">
        <v>0</v>
      </c>
      <c r="L484" s="28"/>
      <c r="M484" s="24">
        <v>1102.9090909090919</v>
      </c>
      <c r="N484" s="28">
        <v>12</v>
      </c>
      <c r="O484" s="28"/>
      <c r="P484" s="24">
        <v>0</v>
      </c>
      <c r="Q484" s="28">
        <v>0</v>
      </c>
      <c r="R484" s="28"/>
      <c r="S484" s="24">
        <v>4500</v>
      </c>
      <c r="T484" s="28">
        <v>48</v>
      </c>
      <c r="U484" s="28"/>
      <c r="V484" s="9" t="s">
        <v>207</v>
      </c>
      <c r="W484" s="9" t="s">
        <v>208</v>
      </c>
      <c r="X484" s="10"/>
      <c r="Y484" s="10" t="s">
        <v>588</v>
      </c>
    </row>
    <row r="485" spans="1:26" s="7" customFormat="1" x14ac:dyDescent="0.3">
      <c r="A485" s="10" t="s">
        <v>123</v>
      </c>
      <c r="B485" s="9" t="s">
        <v>31</v>
      </c>
      <c r="C485" s="9" t="s">
        <v>29</v>
      </c>
      <c r="D485" s="18" t="s">
        <v>14</v>
      </c>
      <c r="E485" s="9" t="s">
        <v>209</v>
      </c>
      <c r="F485" s="9" t="s">
        <v>12</v>
      </c>
      <c r="G485" s="10"/>
      <c r="H485" s="10" t="s">
        <v>590</v>
      </c>
      <c r="I485" s="10" t="s">
        <v>584</v>
      </c>
      <c r="J485" s="24">
        <v>0</v>
      </c>
      <c r="K485" s="28">
        <v>0</v>
      </c>
      <c r="L485" s="28"/>
      <c r="M485" s="24">
        <v>2512.7272727271993</v>
      </c>
      <c r="N485" s="28">
        <v>16.5</v>
      </c>
      <c r="O485" s="28"/>
      <c r="P485" s="24">
        <v>0</v>
      </c>
      <c r="Q485" s="28">
        <v>0</v>
      </c>
      <c r="R485" s="28"/>
      <c r="S485" s="24">
        <v>22000</v>
      </c>
      <c r="T485" s="28">
        <v>133.5</v>
      </c>
      <c r="U485" s="28"/>
      <c r="V485" s="9" t="s">
        <v>207</v>
      </c>
      <c r="W485" s="9" t="s">
        <v>208</v>
      </c>
      <c r="X485" s="10"/>
      <c r="Y485" s="10" t="s">
        <v>588</v>
      </c>
    </row>
    <row r="486" spans="1:26" s="7" customFormat="1" x14ac:dyDescent="0.3">
      <c r="A486" s="10" t="s">
        <v>124</v>
      </c>
      <c r="B486" s="9" t="s">
        <v>30</v>
      </c>
      <c r="C486" s="9" t="s">
        <v>29</v>
      </c>
      <c r="D486" s="18" t="s">
        <v>14</v>
      </c>
      <c r="E486" s="9" t="s">
        <v>209</v>
      </c>
      <c r="F486" s="9" t="s">
        <v>12</v>
      </c>
      <c r="G486" s="10"/>
      <c r="H486" s="10" t="s">
        <v>238</v>
      </c>
      <c r="I486" s="10" t="s">
        <v>527</v>
      </c>
      <c r="J486" s="24"/>
      <c r="K486" s="28"/>
      <c r="L486" s="28"/>
      <c r="M486" s="24"/>
      <c r="N486" s="28"/>
      <c r="O486" s="28"/>
      <c r="P486" s="24">
        <v>230.041</v>
      </c>
      <c r="Q486" s="28"/>
      <c r="R486" s="28"/>
      <c r="S486" s="24"/>
      <c r="T486" s="28"/>
      <c r="U486" s="28"/>
      <c r="V486" s="9" t="s">
        <v>207</v>
      </c>
      <c r="W486" s="9" t="s">
        <v>208</v>
      </c>
      <c r="X486" s="10"/>
      <c r="Y486" s="10" t="s">
        <v>651</v>
      </c>
    </row>
    <row r="487" spans="1:26" s="7" customFormat="1" x14ac:dyDescent="0.3">
      <c r="A487" s="10" t="s">
        <v>124</v>
      </c>
      <c r="B487" s="9" t="s">
        <v>30</v>
      </c>
      <c r="C487" s="9" t="s">
        <v>29</v>
      </c>
      <c r="D487" s="14" t="s">
        <v>11</v>
      </c>
      <c r="E487" s="9" t="s">
        <v>26</v>
      </c>
      <c r="F487" s="9" t="s">
        <v>26</v>
      </c>
      <c r="G487" s="10"/>
      <c r="H487" s="10" t="s">
        <v>180</v>
      </c>
      <c r="I487" s="10" t="s">
        <v>528</v>
      </c>
      <c r="J487" s="24"/>
      <c r="K487" s="28"/>
      <c r="L487" s="28"/>
      <c r="M487" s="24">
        <v>194.68899999999999</v>
      </c>
      <c r="N487" s="28"/>
      <c r="O487" s="28"/>
      <c r="P487" s="24"/>
      <c r="Q487" s="28"/>
      <c r="R487" s="28"/>
      <c r="S487" s="24"/>
      <c r="T487" s="28"/>
      <c r="U487" s="28"/>
      <c r="V487" s="9" t="s">
        <v>207</v>
      </c>
      <c r="W487" s="9" t="s">
        <v>213</v>
      </c>
      <c r="X487" s="10"/>
      <c r="Y487" s="10" t="s">
        <v>668</v>
      </c>
    </row>
    <row r="488" spans="1:26" s="7" customFormat="1" x14ac:dyDescent="0.3">
      <c r="A488" s="10" t="s">
        <v>124</v>
      </c>
      <c r="B488" s="9" t="s">
        <v>31</v>
      </c>
      <c r="C488" s="9" t="s">
        <v>29</v>
      </c>
      <c r="D488" s="18" t="s">
        <v>14</v>
      </c>
      <c r="E488" s="9" t="s">
        <v>209</v>
      </c>
      <c r="F488" s="9" t="s">
        <v>12</v>
      </c>
      <c r="G488" s="10"/>
      <c r="H488" s="10" t="s">
        <v>13</v>
      </c>
      <c r="I488" s="10" t="s">
        <v>584</v>
      </c>
      <c r="J488" s="24">
        <v>0</v>
      </c>
      <c r="K488" s="28">
        <v>0</v>
      </c>
      <c r="L488" s="28"/>
      <c r="M488" s="24">
        <v>76.3</v>
      </c>
      <c r="N488" s="28">
        <v>0.8175</v>
      </c>
      <c r="O488" s="28"/>
      <c r="P488" s="24">
        <v>0</v>
      </c>
      <c r="Q488" s="28">
        <v>0</v>
      </c>
      <c r="R488" s="28"/>
      <c r="S488" s="24">
        <v>0</v>
      </c>
      <c r="T488" s="28">
        <v>0</v>
      </c>
      <c r="U488" s="28"/>
      <c r="V488" s="9" t="s">
        <v>207</v>
      </c>
      <c r="W488" s="9" t="s">
        <v>208</v>
      </c>
      <c r="X488" s="10"/>
      <c r="Y488" s="10" t="s">
        <v>585</v>
      </c>
      <c r="Z488" s="7" t="s">
        <v>596</v>
      </c>
    </row>
    <row r="489" spans="1:26" s="7" customFormat="1" x14ac:dyDescent="0.3">
      <c r="A489" s="10" t="s">
        <v>125</v>
      </c>
      <c r="B489" s="9" t="s">
        <v>30</v>
      </c>
      <c r="C489" s="9" t="s">
        <v>2</v>
      </c>
      <c r="D489" s="14" t="s">
        <v>20</v>
      </c>
      <c r="E489" s="9" t="s">
        <v>205</v>
      </c>
      <c r="F489" s="9" t="s">
        <v>205</v>
      </c>
      <c r="G489" s="10"/>
      <c r="H489" s="10" t="s">
        <v>241</v>
      </c>
      <c r="I489" s="10" t="s">
        <v>530</v>
      </c>
      <c r="J489" s="24">
        <v>64.033000000000001</v>
      </c>
      <c r="K489" s="28"/>
      <c r="L489" s="28"/>
      <c r="M489" s="24"/>
      <c r="N489" s="28"/>
      <c r="O489" s="28"/>
      <c r="P489" s="24"/>
      <c r="Q489" s="28"/>
      <c r="R489" s="28"/>
      <c r="S489" s="24"/>
      <c r="T489" s="28"/>
      <c r="U489" s="28"/>
      <c r="V489" s="9" t="s">
        <v>207</v>
      </c>
      <c r="W489" s="9" t="s">
        <v>213</v>
      </c>
      <c r="X489" s="10"/>
      <c r="Y489" s="10" t="s">
        <v>531</v>
      </c>
    </row>
    <row r="490" spans="1:26" s="7" customFormat="1" x14ac:dyDescent="0.3">
      <c r="A490" s="10" t="s">
        <v>125</v>
      </c>
      <c r="B490" s="9" t="s">
        <v>30</v>
      </c>
      <c r="C490" s="9" t="s">
        <v>2</v>
      </c>
      <c r="D490" s="18" t="s">
        <v>14</v>
      </c>
      <c r="E490" s="9" t="s">
        <v>209</v>
      </c>
      <c r="F490" s="9" t="s">
        <v>12</v>
      </c>
      <c r="G490" s="10"/>
      <c r="H490" s="10" t="s">
        <v>238</v>
      </c>
      <c r="I490" s="10" t="s">
        <v>529</v>
      </c>
      <c r="J490" s="24">
        <v>24.86</v>
      </c>
      <c r="K490" s="28">
        <v>0.20307692307692307</v>
      </c>
      <c r="L490" s="28"/>
      <c r="M490" s="24"/>
      <c r="N490" s="28"/>
      <c r="O490" s="28"/>
      <c r="P490" s="24"/>
      <c r="Q490" s="28"/>
      <c r="R490" s="28"/>
      <c r="S490" s="24"/>
      <c r="T490" s="28"/>
      <c r="U490" s="28"/>
      <c r="V490" s="9" t="s">
        <v>211</v>
      </c>
      <c r="W490" s="9" t="s">
        <v>208</v>
      </c>
      <c r="X490" s="10"/>
      <c r="Y490" s="10" t="s">
        <v>240</v>
      </c>
    </row>
    <row r="491" spans="1:26" s="7" customFormat="1" x14ac:dyDescent="0.3">
      <c r="A491" s="10" t="s">
        <v>125</v>
      </c>
      <c r="B491" s="9" t="s">
        <v>31</v>
      </c>
      <c r="C491" s="9" t="s">
        <v>2</v>
      </c>
      <c r="D491" s="14" t="s">
        <v>20</v>
      </c>
      <c r="E491" s="9" t="s">
        <v>205</v>
      </c>
      <c r="F491" s="9" t="s">
        <v>205</v>
      </c>
      <c r="G491" s="10"/>
      <c r="H491" s="10" t="s">
        <v>26</v>
      </c>
      <c r="I491" s="10" t="s">
        <v>587</v>
      </c>
      <c r="J491" s="24">
        <v>121.26738000000002</v>
      </c>
      <c r="K491" s="28">
        <v>0</v>
      </c>
      <c r="L491" s="28"/>
      <c r="M491" s="24">
        <v>0</v>
      </c>
      <c r="N491" s="28">
        <v>0</v>
      </c>
      <c r="O491" s="28"/>
      <c r="P491" s="24">
        <v>0</v>
      </c>
      <c r="Q491" s="28">
        <v>0</v>
      </c>
      <c r="R491" s="28"/>
      <c r="S491" s="24">
        <v>0</v>
      </c>
      <c r="T491" s="28">
        <v>0</v>
      </c>
      <c r="U491" s="28"/>
      <c r="V491" s="9" t="s">
        <v>207</v>
      </c>
      <c r="W491" s="9" t="s">
        <v>213</v>
      </c>
      <c r="X491" s="10"/>
      <c r="Y491" s="10" t="s">
        <v>588</v>
      </c>
    </row>
    <row r="492" spans="1:26" s="7" customFormat="1" x14ac:dyDescent="0.3">
      <c r="A492" s="10" t="s">
        <v>125</v>
      </c>
      <c r="B492" s="9" t="s">
        <v>31</v>
      </c>
      <c r="C492" s="9" t="s">
        <v>2</v>
      </c>
      <c r="D492" s="18" t="s">
        <v>14</v>
      </c>
      <c r="E492" s="9" t="s">
        <v>209</v>
      </c>
      <c r="F492" s="9" t="s">
        <v>12</v>
      </c>
      <c r="G492" s="10"/>
      <c r="H492" s="10" t="s">
        <v>13</v>
      </c>
      <c r="I492" s="10" t="s">
        <v>584</v>
      </c>
      <c r="J492" s="24">
        <v>101.86</v>
      </c>
      <c r="K492" s="28">
        <v>0.86261538461538467</v>
      </c>
      <c r="L492" s="28"/>
      <c r="M492" s="24">
        <v>0</v>
      </c>
      <c r="N492" s="28">
        <v>0</v>
      </c>
      <c r="O492" s="28"/>
      <c r="P492" s="24">
        <v>0</v>
      </c>
      <c r="Q492" s="28">
        <v>0</v>
      </c>
      <c r="R492" s="28"/>
      <c r="S492" s="24">
        <v>33.654000000000003</v>
      </c>
      <c r="T492" s="28">
        <v>0.28500000000000003</v>
      </c>
      <c r="U492" s="28"/>
      <c r="V492" s="9" t="s">
        <v>211</v>
      </c>
      <c r="W492" s="9" t="s">
        <v>208</v>
      </c>
      <c r="X492" s="10"/>
      <c r="Y492" s="10" t="s">
        <v>588</v>
      </c>
    </row>
    <row r="493" spans="1:26" s="7" customFormat="1" x14ac:dyDescent="0.3">
      <c r="A493" s="10" t="s">
        <v>125</v>
      </c>
      <c r="B493" s="9" t="s">
        <v>31</v>
      </c>
      <c r="C493" s="9" t="s">
        <v>2</v>
      </c>
      <c r="D493" s="14" t="s">
        <v>11</v>
      </c>
      <c r="E493" s="9" t="s">
        <v>26</v>
      </c>
      <c r="F493" s="9" t="s">
        <v>26</v>
      </c>
      <c r="G493" s="10"/>
      <c r="H493" s="10" t="s">
        <v>26</v>
      </c>
      <c r="I493" s="10" t="s">
        <v>595</v>
      </c>
      <c r="J493" s="24">
        <v>0</v>
      </c>
      <c r="K493" s="28">
        <v>0</v>
      </c>
      <c r="L493" s="28"/>
      <c r="M493" s="24">
        <v>179.828</v>
      </c>
      <c r="N493" s="28">
        <v>0</v>
      </c>
      <c r="O493" s="28"/>
      <c r="P493" s="24">
        <v>0</v>
      </c>
      <c r="Q493" s="28">
        <v>0</v>
      </c>
      <c r="R493" s="28"/>
      <c r="S493" s="24">
        <v>0</v>
      </c>
      <c r="T493" s="28">
        <v>0</v>
      </c>
      <c r="U493" s="28"/>
      <c r="V493" s="9" t="s">
        <v>207</v>
      </c>
      <c r="W493" s="9" t="s">
        <v>213</v>
      </c>
      <c r="X493" s="10"/>
      <c r="Y493" s="10"/>
    </row>
    <row r="494" spans="1:26" s="7" customFormat="1" x14ac:dyDescent="0.3">
      <c r="A494" s="1" t="s">
        <v>126</v>
      </c>
      <c r="B494" s="14" t="s">
        <v>28</v>
      </c>
      <c r="C494" s="9" t="s">
        <v>2</v>
      </c>
      <c r="D494" s="18" t="s">
        <v>14</v>
      </c>
      <c r="E494" s="18" t="s">
        <v>209</v>
      </c>
      <c r="F494" s="18" t="s">
        <v>209</v>
      </c>
      <c r="G494" s="1"/>
      <c r="H494" s="1" t="s">
        <v>160</v>
      </c>
      <c r="I494" s="1"/>
      <c r="J494" s="19"/>
      <c r="K494" s="27"/>
      <c r="L494" s="29"/>
      <c r="M494" s="19"/>
      <c r="N494" s="27"/>
      <c r="O494" s="29"/>
      <c r="P494" s="17"/>
      <c r="Q494" s="29"/>
      <c r="R494" s="29"/>
      <c r="S494" s="19">
        <v>67.599999999999994</v>
      </c>
      <c r="T494" s="22">
        <v>0.13999999999999999</v>
      </c>
      <c r="U494" s="29"/>
      <c r="V494" s="25" t="s">
        <v>211</v>
      </c>
      <c r="W494" s="25" t="s">
        <v>208</v>
      </c>
      <c r="X494" s="17"/>
      <c r="Y494" s="17" t="s">
        <v>654</v>
      </c>
      <c r="Z494" s="1"/>
    </row>
    <row r="495" spans="1:26" s="7" customFormat="1" x14ac:dyDescent="0.3">
      <c r="A495" s="1" t="s">
        <v>126</v>
      </c>
      <c r="B495" s="9" t="s">
        <v>30</v>
      </c>
      <c r="C495" s="9" t="s">
        <v>2</v>
      </c>
      <c r="D495" s="14" t="s">
        <v>11</v>
      </c>
      <c r="E495" s="9" t="s">
        <v>26</v>
      </c>
      <c r="F495" s="9" t="s">
        <v>26</v>
      </c>
      <c r="G495" s="10"/>
      <c r="H495" s="10" t="s">
        <v>180</v>
      </c>
      <c r="I495" s="10" t="s">
        <v>532</v>
      </c>
      <c r="J495" s="24">
        <v>85</v>
      </c>
      <c r="K495" s="28"/>
      <c r="L495" s="28"/>
      <c r="M495" s="24"/>
      <c r="N495" s="28"/>
      <c r="O495" s="28"/>
      <c r="P495" s="24">
        <v>85</v>
      </c>
      <c r="Q495" s="28"/>
      <c r="R495" s="28"/>
      <c r="S495" s="24"/>
      <c r="T495" s="28"/>
      <c r="U495" s="28"/>
      <c r="V495" s="9" t="s">
        <v>207</v>
      </c>
      <c r="W495" s="9" t="s">
        <v>213</v>
      </c>
      <c r="X495" s="10"/>
      <c r="Y495" s="10" t="s">
        <v>267</v>
      </c>
    </row>
    <row r="496" spans="1:26" s="7" customFormat="1" x14ac:dyDescent="0.3">
      <c r="A496" s="10" t="s">
        <v>127</v>
      </c>
      <c r="B496" s="9" t="s">
        <v>30</v>
      </c>
      <c r="C496" s="9" t="s">
        <v>2</v>
      </c>
      <c r="D496" s="18" t="s">
        <v>14</v>
      </c>
      <c r="E496" s="9" t="s">
        <v>209</v>
      </c>
      <c r="F496" s="9" t="s">
        <v>12</v>
      </c>
      <c r="G496" s="10"/>
      <c r="H496" s="10" t="s">
        <v>238</v>
      </c>
      <c r="I496" s="10" t="s">
        <v>533</v>
      </c>
      <c r="J496" s="24"/>
      <c r="K496" s="28"/>
      <c r="L496" s="28"/>
      <c r="M496" s="24">
        <v>101.7</v>
      </c>
      <c r="N496" s="28">
        <v>0.18166666666666667</v>
      </c>
      <c r="O496" s="28"/>
      <c r="P496" s="24"/>
      <c r="Q496" s="28"/>
      <c r="R496" s="28"/>
      <c r="S496" s="24">
        <v>144.63999999999999</v>
      </c>
      <c r="T496" s="28">
        <v>0.25837037037037036</v>
      </c>
      <c r="U496" s="28"/>
      <c r="V496" s="9" t="s">
        <v>211</v>
      </c>
      <c r="W496" s="9" t="s">
        <v>208</v>
      </c>
      <c r="X496" s="10"/>
      <c r="Y496" s="10" t="s">
        <v>240</v>
      </c>
    </row>
    <row r="497" spans="1:26" s="7" customFormat="1" x14ac:dyDescent="0.3">
      <c r="A497" s="10" t="s">
        <v>127</v>
      </c>
      <c r="B497" s="9" t="s">
        <v>30</v>
      </c>
      <c r="C497" s="9" t="s">
        <v>2</v>
      </c>
      <c r="D497" s="14" t="s">
        <v>11</v>
      </c>
      <c r="E497" s="9" t="s">
        <v>26</v>
      </c>
      <c r="F497" s="9" t="s">
        <v>26</v>
      </c>
      <c r="G497" s="10"/>
      <c r="H497" s="10" t="s">
        <v>180</v>
      </c>
      <c r="I497" s="10" t="s">
        <v>534</v>
      </c>
      <c r="J497" s="24">
        <v>109.824</v>
      </c>
      <c r="K497" s="28"/>
      <c r="L497" s="28"/>
      <c r="M497" s="24"/>
      <c r="N497" s="28"/>
      <c r="O497" s="28"/>
      <c r="P497" s="24">
        <v>109.824</v>
      </c>
      <c r="Q497" s="28"/>
      <c r="R497" s="28"/>
      <c r="S497" s="24"/>
      <c r="T497" s="28"/>
      <c r="U497" s="28"/>
      <c r="V497" s="9" t="s">
        <v>207</v>
      </c>
      <c r="W497" s="9" t="s">
        <v>213</v>
      </c>
      <c r="X497" s="10"/>
      <c r="Y497" s="10" t="s">
        <v>267</v>
      </c>
    </row>
    <row r="498" spans="1:26" s="7" customFormat="1" x14ac:dyDescent="0.3">
      <c r="A498" s="10" t="s">
        <v>127</v>
      </c>
      <c r="B498" s="9" t="s">
        <v>31</v>
      </c>
      <c r="C498" s="9" t="s">
        <v>2</v>
      </c>
      <c r="D498" s="18" t="s">
        <v>14</v>
      </c>
      <c r="E498" s="9" t="s">
        <v>209</v>
      </c>
      <c r="F498" s="9" t="s">
        <v>12</v>
      </c>
      <c r="G498" s="10"/>
      <c r="H498" s="10" t="s">
        <v>13</v>
      </c>
      <c r="I498" s="10" t="s">
        <v>584</v>
      </c>
      <c r="J498" s="24">
        <v>0</v>
      </c>
      <c r="K498" s="28">
        <v>0</v>
      </c>
      <c r="L498" s="28"/>
      <c r="M498" s="24">
        <v>76.3</v>
      </c>
      <c r="N498" s="28">
        <v>0.14000000000000001</v>
      </c>
      <c r="O498" s="28"/>
      <c r="P498" s="24">
        <v>0</v>
      </c>
      <c r="Q498" s="28">
        <v>0</v>
      </c>
      <c r="R498" s="28"/>
      <c r="S498" s="24">
        <v>0</v>
      </c>
      <c r="T498" s="28">
        <v>0</v>
      </c>
      <c r="U498" s="28"/>
      <c r="V498" s="9" t="s">
        <v>211</v>
      </c>
      <c r="W498" s="9" t="s">
        <v>208</v>
      </c>
      <c r="X498" s="10"/>
      <c r="Y498" s="10" t="s">
        <v>585</v>
      </c>
    </row>
    <row r="499" spans="1:26" s="7" customFormat="1" x14ac:dyDescent="0.3">
      <c r="A499" s="10" t="s">
        <v>128</v>
      </c>
      <c r="B499" s="9" t="s">
        <v>30</v>
      </c>
      <c r="C499" s="9" t="s">
        <v>2</v>
      </c>
      <c r="D499" s="14" t="s">
        <v>20</v>
      </c>
      <c r="E499" s="9" t="s">
        <v>205</v>
      </c>
      <c r="F499" s="9" t="s">
        <v>205</v>
      </c>
      <c r="G499" s="10"/>
      <c r="H499" s="10" t="s">
        <v>241</v>
      </c>
      <c r="I499" s="10" t="s">
        <v>536</v>
      </c>
      <c r="J499" s="24">
        <v>146.9</v>
      </c>
      <c r="K499" s="28"/>
      <c r="L499" s="28"/>
      <c r="M499" s="24"/>
      <c r="N499" s="28"/>
      <c r="O499" s="28"/>
      <c r="P499" s="24"/>
      <c r="Q499" s="28"/>
      <c r="R499" s="28"/>
      <c r="S499" s="24"/>
      <c r="T499" s="28"/>
      <c r="U499" s="28"/>
      <c r="V499" s="9" t="s">
        <v>207</v>
      </c>
      <c r="W499" s="9" t="s">
        <v>213</v>
      </c>
      <c r="X499" s="10"/>
      <c r="Y499" s="10" t="s">
        <v>274</v>
      </c>
    </row>
    <row r="500" spans="1:26" s="7" customFormat="1" x14ac:dyDescent="0.3">
      <c r="A500" s="10" t="s">
        <v>128</v>
      </c>
      <c r="B500" s="9" t="s">
        <v>30</v>
      </c>
      <c r="C500" s="9" t="s">
        <v>2</v>
      </c>
      <c r="D500" s="18" t="s">
        <v>14</v>
      </c>
      <c r="E500" s="9" t="s">
        <v>209</v>
      </c>
      <c r="F500" s="9" t="s">
        <v>12</v>
      </c>
      <c r="G500" s="10"/>
      <c r="H500" s="10" t="s">
        <v>238</v>
      </c>
      <c r="I500" s="10" t="s">
        <v>535</v>
      </c>
      <c r="J500" s="24"/>
      <c r="K500" s="28"/>
      <c r="L500" s="28"/>
      <c r="M500" s="24"/>
      <c r="N500" s="28"/>
      <c r="O500" s="28"/>
      <c r="P500" s="24"/>
      <c r="Q500" s="28"/>
      <c r="R500" s="28"/>
      <c r="S500" s="24">
        <v>255.09800000000001</v>
      </c>
      <c r="T500" s="28">
        <v>0.56909894366197189</v>
      </c>
      <c r="U500" s="28"/>
      <c r="V500" s="9" t="s">
        <v>211</v>
      </c>
      <c r="W500" s="9" t="s">
        <v>208</v>
      </c>
      <c r="X500" s="10"/>
      <c r="Y500" s="10" t="s">
        <v>240</v>
      </c>
    </row>
    <row r="501" spans="1:26" s="7" customFormat="1" x14ac:dyDescent="0.3">
      <c r="A501" s="10" t="s">
        <v>128</v>
      </c>
      <c r="B501" s="9" t="s">
        <v>30</v>
      </c>
      <c r="C501" s="9" t="s">
        <v>2</v>
      </c>
      <c r="D501" s="14" t="s">
        <v>11</v>
      </c>
      <c r="E501" s="9" t="s">
        <v>26</v>
      </c>
      <c r="F501" s="9" t="s">
        <v>26</v>
      </c>
      <c r="G501" s="10"/>
      <c r="H501" s="10" t="s">
        <v>180</v>
      </c>
      <c r="I501" s="10" t="s">
        <v>537</v>
      </c>
      <c r="J501" s="24"/>
      <c r="K501" s="28"/>
      <c r="L501" s="28"/>
      <c r="M501" s="24">
        <v>85</v>
      </c>
      <c r="N501" s="28"/>
      <c r="O501" s="28"/>
      <c r="P501" s="24"/>
      <c r="Q501" s="28"/>
      <c r="R501" s="28"/>
      <c r="S501" s="24"/>
      <c r="T501" s="28"/>
      <c r="U501" s="28"/>
      <c r="V501" s="9" t="s">
        <v>207</v>
      </c>
      <c r="W501" s="9" t="s">
        <v>213</v>
      </c>
      <c r="X501" s="10"/>
      <c r="Y501" s="10" t="s">
        <v>668</v>
      </c>
    </row>
    <row r="502" spans="1:26" s="7" customFormat="1" x14ac:dyDescent="0.3">
      <c r="A502" s="10" t="s">
        <v>129</v>
      </c>
      <c r="B502" s="9" t="s">
        <v>30</v>
      </c>
      <c r="C502" s="9" t="s">
        <v>29</v>
      </c>
      <c r="D502" s="14" t="s">
        <v>20</v>
      </c>
      <c r="E502" s="9" t="s">
        <v>205</v>
      </c>
      <c r="F502" s="9" t="s">
        <v>205</v>
      </c>
      <c r="G502" s="10"/>
      <c r="H502" s="10" t="s">
        <v>241</v>
      </c>
      <c r="I502" s="10" t="s">
        <v>538</v>
      </c>
      <c r="J502" s="24">
        <v>57.36</v>
      </c>
      <c r="K502" s="28"/>
      <c r="L502" s="28"/>
      <c r="M502" s="24"/>
      <c r="N502" s="28"/>
      <c r="O502" s="28"/>
      <c r="P502" s="24"/>
      <c r="Q502" s="28"/>
      <c r="R502" s="28"/>
      <c r="S502" s="24"/>
      <c r="T502" s="28"/>
      <c r="U502" s="28"/>
      <c r="V502" s="9" t="s">
        <v>207</v>
      </c>
      <c r="W502" s="9" t="s">
        <v>213</v>
      </c>
      <c r="X502" s="10"/>
      <c r="Y502" s="10" t="s">
        <v>340</v>
      </c>
    </row>
    <row r="503" spans="1:26" s="7" customFormat="1" x14ac:dyDescent="0.3">
      <c r="A503" s="10" t="s">
        <v>129</v>
      </c>
      <c r="B503" s="9" t="s">
        <v>30</v>
      </c>
      <c r="C503" s="9" t="s">
        <v>29</v>
      </c>
      <c r="D503" s="14" t="s">
        <v>11</v>
      </c>
      <c r="E503" s="9" t="s">
        <v>26</v>
      </c>
      <c r="F503" s="9" t="s">
        <v>26</v>
      </c>
      <c r="G503" s="10"/>
      <c r="H503" s="10" t="s">
        <v>180</v>
      </c>
      <c r="I503" s="10" t="s">
        <v>539</v>
      </c>
      <c r="J503" s="24"/>
      <c r="K503" s="28"/>
      <c r="L503" s="28"/>
      <c r="M503" s="24">
        <v>85</v>
      </c>
      <c r="N503" s="28"/>
      <c r="O503" s="28"/>
      <c r="P503" s="24"/>
      <c r="Q503" s="28"/>
      <c r="R503" s="28"/>
      <c r="S503" s="24"/>
      <c r="T503" s="28"/>
      <c r="U503" s="28"/>
      <c r="V503" s="9" t="s">
        <v>207</v>
      </c>
      <c r="W503" s="9" t="s">
        <v>213</v>
      </c>
      <c r="X503" s="10"/>
      <c r="Y503" s="10" t="s">
        <v>245</v>
      </c>
    </row>
    <row r="504" spans="1:26" s="7" customFormat="1" x14ac:dyDescent="0.3">
      <c r="A504" s="10" t="s">
        <v>129</v>
      </c>
      <c r="B504" s="9" t="s">
        <v>31</v>
      </c>
      <c r="C504" s="9" t="s">
        <v>29</v>
      </c>
      <c r="D504" s="14" t="s">
        <v>20</v>
      </c>
      <c r="E504" s="9" t="s">
        <v>205</v>
      </c>
      <c r="F504" s="9" t="s">
        <v>205</v>
      </c>
      <c r="G504" s="10"/>
      <c r="H504" s="10" t="s">
        <v>26</v>
      </c>
      <c r="I504" s="10" t="s">
        <v>587</v>
      </c>
      <c r="J504" s="24">
        <v>119.84</v>
      </c>
      <c r="K504" s="28">
        <v>0</v>
      </c>
      <c r="L504" s="28"/>
      <c r="M504" s="24">
        <v>0</v>
      </c>
      <c r="N504" s="28">
        <v>0</v>
      </c>
      <c r="O504" s="28"/>
      <c r="P504" s="24">
        <v>0</v>
      </c>
      <c r="Q504" s="28">
        <v>0</v>
      </c>
      <c r="R504" s="28"/>
      <c r="S504" s="24">
        <v>0</v>
      </c>
      <c r="T504" s="28">
        <v>0</v>
      </c>
      <c r="U504" s="28"/>
      <c r="V504" s="9" t="s">
        <v>207</v>
      </c>
      <c r="W504" s="9" t="s">
        <v>213</v>
      </c>
      <c r="X504" s="10"/>
      <c r="Y504" s="10" t="s">
        <v>588</v>
      </c>
    </row>
    <row r="505" spans="1:26" s="7" customFormat="1" x14ac:dyDescent="0.3">
      <c r="A505" s="10" t="s">
        <v>129</v>
      </c>
      <c r="B505" s="9" t="s">
        <v>31</v>
      </c>
      <c r="C505" s="9" t="s">
        <v>29</v>
      </c>
      <c r="D505" s="18" t="s">
        <v>14</v>
      </c>
      <c r="E505" s="9" t="s">
        <v>209</v>
      </c>
      <c r="F505" s="9" t="s">
        <v>707</v>
      </c>
      <c r="G505" s="10"/>
      <c r="H505" s="10" t="s">
        <v>22</v>
      </c>
      <c r="I505" s="10" t="s">
        <v>584</v>
      </c>
      <c r="J505" s="24">
        <v>57.196363636363635</v>
      </c>
      <c r="K505" s="28">
        <v>0.84</v>
      </c>
      <c r="L505" s="28"/>
      <c r="M505" s="24">
        <v>0</v>
      </c>
      <c r="N505" s="28">
        <v>0</v>
      </c>
      <c r="O505" s="28"/>
      <c r="P505" s="24">
        <v>57.196363636363635</v>
      </c>
      <c r="Q505" s="28">
        <v>0.84</v>
      </c>
      <c r="R505" s="28"/>
      <c r="S505" s="24">
        <v>0</v>
      </c>
      <c r="T505" s="28">
        <v>0</v>
      </c>
      <c r="U505" s="28"/>
      <c r="V505" s="9" t="s">
        <v>207</v>
      </c>
      <c r="W505" s="9" t="s">
        <v>208</v>
      </c>
      <c r="X505" s="10"/>
      <c r="Y505" s="10" t="s">
        <v>589</v>
      </c>
      <c r="Z505" s="7" t="s">
        <v>689</v>
      </c>
    </row>
    <row r="506" spans="1:26" s="7" customFormat="1" x14ac:dyDescent="0.3">
      <c r="A506" s="10" t="s">
        <v>129</v>
      </c>
      <c r="B506" s="9" t="s">
        <v>31</v>
      </c>
      <c r="C506" s="9" t="s">
        <v>29</v>
      </c>
      <c r="D506" s="18" t="s">
        <v>14</v>
      </c>
      <c r="E506" s="9" t="s">
        <v>209</v>
      </c>
      <c r="F506" s="9" t="s">
        <v>12</v>
      </c>
      <c r="G506" s="10"/>
      <c r="H506" s="10" t="s">
        <v>13</v>
      </c>
      <c r="I506" s="10" t="s">
        <v>584</v>
      </c>
      <c r="J506" s="24">
        <v>142.03097999999997</v>
      </c>
      <c r="K506" s="28">
        <v>1.5209999999999999</v>
      </c>
      <c r="L506" s="28"/>
      <c r="M506" s="24">
        <v>0</v>
      </c>
      <c r="N506" s="28">
        <v>0</v>
      </c>
      <c r="O506" s="28"/>
      <c r="P506" s="24">
        <v>260.53019999999998</v>
      </c>
      <c r="Q506" s="28">
        <v>2.79</v>
      </c>
      <c r="R506" s="28"/>
      <c r="S506" s="24">
        <v>593.80341999999996</v>
      </c>
      <c r="T506" s="28">
        <v>6.359</v>
      </c>
      <c r="U506" s="28"/>
      <c r="V506" s="9" t="s">
        <v>207</v>
      </c>
      <c r="W506" s="9" t="s">
        <v>208</v>
      </c>
      <c r="X506" s="10"/>
      <c r="Y506" s="10" t="s">
        <v>589</v>
      </c>
      <c r="Z506" s="7" t="s">
        <v>691</v>
      </c>
    </row>
    <row r="507" spans="1:26" s="7" customFormat="1" x14ac:dyDescent="0.3">
      <c r="A507" s="10" t="s">
        <v>130</v>
      </c>
      <c r="B507" s="9" t="s">
        <v>31</v>
      </c>
      <c r="C507" s="9" t="s">
        <v>29</v>
      </c>
      <c r="D507" s="18" t="s">
        <v>14</v>
      </c>
      <c r="E507" s="9" t="s">
        <v>209</v>
      </c>
      <c r="F507" s="9" t="s">
        <v>12</v>
      </c>
      <c r="G507" s="10"/>
      <c r="H507" s="10" t="s">
        <v>590</v>
      </c>
      <c r="I507" s="10" t="s">
        <v>584</v>
      </c>
      <c r="J507" s="24">
        <v>0</v>
      </c>
      <c r="K507" s="28">
        <v>0</v>
      </c>
      <c r="L507" s="28"/>
      <c r="M507" s="24">
        <v>1225.6363636363635</v>
      </c>
      <c r="N507" s="28">
        <v>7.5</v>
      </c>
      <c r="O507" s="28"/>
      <c r="P507" s="24">
        <v>0</v>
      </c>
      <c r="Q507" s="28">
        <v>0</v>
      </c>
      <c r="R507" s="28"/>
      <c r="S507" s="24">
        <v>1225.6363636363635</v>
      </c>
      <c r="T507" s="28">
        <v>7.5</v>
      </c>
      <c r="U507" s="28"/>
      <c r="V507" s="9" t="s">
        <v>207</v>
      </c>
      <c r="W507" s="9" t="s">
        <v>208</v>
      </c>
      <c r="X507" s="10"/>
      <c r="Y507" s="10" t="s">
        <v>589</v>
      </c>
    </row>
    <row r="508" spans="1:26" s="7" customFormat="1" x14ac:dyDescent="0.3">
      <c r="A508" s="10" t="s">
        <v>130</v>
      </c>
      <c r="B508" s="9" t="s">
        <v>31</v>
      </c>
      <c r="C508" s="9" t="s">
        <v>29</v>
      </c>
      <c r="D508" s="18" t="s">
        <v>14</v>
      </c>
      <c r="E508" s="9" t="s">
        <v>209</v>
      </c>
      <c r="F508" s="9" t="s">
        <v>12</v>
      </c>
      <c r="G508" s="10"/>
      <c r="H508" s="10" t="s">
        <v>13</v>
      </c>
      <c r="I508" s="10" t="s">
        <v>584</v>
      </c>
      <c r="J508" s="24">
        <v>234.94865454545456</v>
      </c>
      <c r="K508" s="28">
        <v>2.516</v>
      </c>
      <c r="L508" s="28"/>
      <c r="M508" s="24">
        <v>0</v>
      </c>
      <c r="N508" s="28">
        <v>0</v>
      </c>
      <c r="O508" s="28"/>
      <c r="P508" s="24">
        <v>234.94865454545456</v>
      </c>
      <c r="Q508" s="28">
        <v>2.516</v>
      </c>
      <c r="R508" s="28"/>
      <c r="S508" s="24">
        <v>2114.1643636363638</v>
      </c>
      <c r="T508" s="28">
        <v>22.64</v>
      </c>
      <c r="U508" s="28"/>
      <c r="V508" s="9" t="s">
        <v>207</v>
      </c>
      <c r="W508" s="9" t="s">
        <v>208</v>
      </c>
      <c r="X508" s="10"/>
      <c r="Y508" s="10" t="s">
        <v>589</v>
      </c>
    </row>
    <row r="509" spans="1:26" s="7" customFormat="1" x14ac:dyDescent="0.3">
      <c r="A509" s="10" t="s">
        <v>130</v>
      </c>
      <c r="B509" s="9" t="s">
        <v>31</v>
      </c>
      <c r="C509" s="9" t="s">
        <v>29</v>
      </c>
      <c r="D509" s="18" t="s">
        <v>14</v>
      </c>
      <c r="E509" s="9" t="s">
        <v>209</v>
      </c>
      <c r="F509" s="9" t="s">
        <v>600</v>
      </c>
      <c r="G509" s="10"/>
      <c r="H509" s="10" t="s">
        <v>621</v>
      </c>
      <c r="I509" s="10" t="s">
        <v>622</v>
      </c>
      <c r="J509" s="24">
        <v>191.2732</v>
      </c>
      <c r="K509" s="28">
        <v>4.8351108033664971</v>
      </c>
      <c r="L509" s="28"/>
      <c r="M509" s="24">
        <v>0</v>
      </c>
      <c r="N509" s="28">
        <v>0</v>
      </c>
      <c r="O509" s="28"/>
      <c r="P509" s="24">
        <v>0</v>
      </c>
      <c r="Q509" s="28">
        <v>0</v>
      </c>
      <c r="R509" s="28"/>
      <c r="S509" s="24">
        <v>0</v>
      </c>
      <c r="T509" s="28">
        <v>0</v>
      </c>
      <c r="U509" s="28"/>
      <c r="V509" s="9" t="s">
        <v>211</v>
      </c>
      <c r="W509" s="9" t="s">
        <v>208</v>
      </c>
      <c r="X509" s="10"/>
      <c r="Y509" s="10" t="s">
        <v>589</v>
      </c>
    </row>
    <row r="510" spans="1:26" s="7" customFormat="1" x14ac:dyDescent="0.3">
      <c r="A510" s="10" t="s">
        <v>131</v>
      </c>
      <c r="B510" s="9" t="s">
        <v>35</v>
      </c>
      <c r="C510" s="9" t="s">
        <v>2</v>
      </c>
      <c r="D510" s="18" t="s">
        <v>14</v>
      </c>
      <c r="E510" s="9" t="s">
        <v>209</v>
      </c>
      <c r="F510" s="9" t="s">
        <v>209</v>
      </c>
      <c r="G510" s="10"/>
      <c r="H510" s="10" t="s">
        <v>160</v>
      </c>
      <c r="I510" s="10"/>
      <c r="J510" s="24"/>
      <c r="K510" s="28"/>
      <c r="L510" s="28"/>
      <c r="M510" s="24"/>
      <c r="N510" s="28"/>
      <c r="O510" s="28"/>
      <c r="P510" s="24"/>
      <c r="Q510" s="28"/>
      <c r="R510" s="28"/>
      <c r="S510" s="24"/>
      <c r="T510" s="28"/>
      <c r="U510" s="28"/>
      <c r="V510" s="32" t="s">
        <v>211</v>
      </c>
      <c r="W510" s="32" t="s">
        <v>208</v>
      </c>
      <c r="X510" s="10"/>
      <c r="Y510" s="10"/>
    </row>
    <row r="511" spans="1:26" s="7" customFormat="1" x14ac:dyDescent="0.3">
      <c r="A511" s="10" t="s">
        <v>131</v>
      </c>
      <c r="B511" s="9" t="s">
        <v>35</v>
      </c>
      <c r="C511" s="9" t="s">
        <v>2</v>
      </c>
      <c r="D511" s="14" t="s">
        <v>20</v>
      </c>
      <c r="E511" s="9" t="s">
        <v>209</v>
      </c>
      <c r="F511" s="9" t="s">
        <v>209</v>
      </c>
      <c r="G511" s="10" t="s">
        <v>150</v>
      </c>
      <c r="H511" s="10" t="s">
        <v>235</v>
      </c>
      <c r="I511" s="10"/>
      <c r="J511" s="24">
        <v>10</v>
      </c>
      <c r="K511" s="28">
        <v>0</v>
      </c>
      <c r="L511" s="28"/>
      <c r="M511" s="24">
        <v>0</v>
      </c>
      <c r="N511" s="28">
        <v>0</v>
      </c>
      <c r="O511" s="28"/>
      <c r="P511" s="24">
        <v>0</v>
      </c>
      <c r="Q511" s="28">
        <v>0</v>
      </c>
      <c r="R511" s="28"/>
      <c r="S511" s="24">
        <v>0</v>
      </c>
      <c r="T511" s="28">
        <v>0</v>
      </c>
      <c r="U511" s="28"/>
      <c r="V511" s="9" t="s">
        <v>207</v>
      </c>
      <c r="W511" s="9" t="s">
        <v>213</v>
      </c>
      <c r="X511" s="10" t="s">
        <v>150</v>
      </c>
      <c r="Y511" s="10"/>
    </row>
    <row r="512" spans="1:26" s="7" customFormat="1" x14ac:dyDescent="0.3">
      <c r="A512" s="10" t="s">
        <v>131</v>
      </c>
      <c r="B512" s="9" t="s">
        <v>35</v>
      </c>
      <c r="C512" s="9" t="s">
        <v>2</v>
      </c>
      <c r="D512" s="9" t="s">
        <v>17</v>
      </c>
      <c r="E512" s="9" t="s">
        <v>209</v>
      </c>
      <c r="F512" s="9" t="s">
        <v>209</v>
      </c>
      <c r="G512" s="10" t="s">
        <v>150</v>
      </c>
      <c r="H512" s="10" t="s">
        <v>225</v>
      </c>
      <c r="I512" s="10"/>
      <c r="J512" s="24">
        <v>0</v>
      </c>
      <c r="K512" s="28">
        <v>0</v>
      </c>
      <c r="L512" s="28"/>
      <c r="M512" s="24">
        <f>50*1.09</f>
        <v>54.500000000000007</v>
      </c>
      <c r="N512" s="28">
        <v>0</v>
      </c>
      <c r="O512" s="28"/>
      <c r="P512" s="24">
        <v>0</v>
      </c>
      <c r="Q512" s="28">
        <v>0</v>
      </c>
      <c r="R512" s="28"/>
      <c r="S512" s="24">
        <f>80*1.09</f>
        <v>87.2</v>
      </c>
      <c r="T512" s="28">
        <v>0</v>
      </c>
      <c r="U512" s="28"/>
      <c r="V512" s="9" t="s">
        <v>207</v>
      </c>
      <c r="W512" s="9" t="s">
        <v>208</v>
      </c>
      <c r="X512" s="10"/>
      <c r="Y512" s="10"/>
    </row>
    <row r="513" spans="1:26" s="7" customFormat="1" x14ac:dyDescent="0.3">
      <c r="A513" s="10" t="s">
        <v>131</v>
      </c>
      <c r="B513" s="9" t="s">
        <v>30</v>
      </c>
      <c r="C513" s="9" t="s">
        <v>2</v>
      </c>
      <c r="D513" s="14" t="s">
        <v>20</v>
      </c>
      <c r="E513" s="9" t="s">
        <v>205</v>
      </c>
      <c r="F513" s="9" t="s">
        <v>205</v>
      </c>
      <c r="G513" s="10"/>
      <c r="H513" s="10" t="s">
        <v>241</v>
      </c>
      <c r="I513" s="10" t="s">
        <v>545</v>
      </c>
      <c r="J513" s="24"/>
      <c r="K513" s="28"/>
      <c r="L513" s="28"/>
      <c r="M513" s="24">
        <v>102.83</v>
      </c>
      <c r="N513" s="28"/>
      <c r="O513" s="28"/>
      <c r="P513" s="24"/>
      <c r="Q513" s="28"/>
      <c r="R513" s="28"/>
      <c r="S513" s="24"/>
      <c r="T513" s="28"/>
      <c r="U513" s="28"/>
      <c r="V513" s="9" t="s">
        <v>207</v>
      </c>
      <c r="W513" s="9" t="s">
        <v>213</v>
      </c>
      <c r="X513" s="10"/>
      <c r="Y513" s="10" t="s">
        <v>679</v>
      </c>
    </row>
    <row r="514" spans="1:26" s="7" customFormat="1" x14ac:dyDescent="0.3">
      <c r="A514" s="10" t="s">
        <v>131</v>
      </c>
      <c r="B514" s="9" t="s">
        <v>30</v>
      </c>
      <c r="C514" s="9" t="s">
        <v>2</v>
      </c>
      <c r="D514" s="18" t="s">
        <v>14</v>
      </c>
      <c r="E514" s="9" t="s">
        <v>209</v>
      </c>
      <c r="F514" s="9" t="s">
        <v>12</v>
      </c>
      <c r="G514" s="10"/>
      <c r="H514" s="10" t="s">
        <v>271</v>
      </c>
      <c r="I514" s="10" t="s">
        <v>540</v>
      </c>
      <c r="J514" s="24">
        <v>113</v>
      </c>
      <c r="K514" s="28">
        <v>0.27</v>
      </c>
      <c r="L514" s="28"/>
      <c r="M514" s="24"/>
      <c r="N514" s="28"/>
      <c r="O514" s="28"/>
      <c r="P514" s="24"/>
      <c r="Q514" s="28"/>
      <c r="R514" s="28"/>
      <c r="S514" s="24"/>
      <c r="T514" s="28"/>
      <c r="U514" s="28"/>
      <c r="V514" s="9" t="s">
        <v>211</v>
      </c>
      <c r="W514" s="9" t="s">
        <v>208</v>
      </c>
      <c r="X514" s="10"/>
      <c r="Y514" s="10" t="s">
        <v>541</v>
      </c>
    </row>
    <row r="515" spans="1:26" s="7" customFormat="1" x14ac:dyDescent="0.3">
      <c r="A515" s="10" t="s">
        <v>131</v>
      </c>
      <c r="B515" s="9" t="s">
        <v>30</v>
      </c>
      <c r="C515" s="9" t="s">
        <v>2</v>
      </c>
      <c r="D515" s="14" t="s">
        <v>20</v>
      </c>
      <c r="E515" s="9" t="s">
        <v>209</v>
      </c>
      <c r="F515" s="9" t="s">
        <v>209</v>
      </c>
      <c r="G515" s="10"/>
      <c r="H515" s="10" t="s">
        <v>310</v>
      </c>
      <c r="I515" s="10" t="s">
        <v>542</v>
      </c>
      <c r="J515" s="24">
        <v>22.6</v>
      </c>
      <c r="K515" s="28"/>
      <c r="L515" s="28"/>
      <c r="M515" s="24"/>
      <c r="N515" s="28"/>
      <c r="O515" s="28"/>
      <c r="P515" s="24"/>
      <c r="Q515" s="28"/>
      <c r="R515" s="28"/>
      <c r="S515" s="24"/>
      <c r="T515" s="28"/>
      <c r="U515" s="28"/>
      <c r="V515" s="9" t="s">
        <v>207</v>
      </c>
      <c r="W515" s="9" t="s">
        <v>213</v>
      </c>
      <c r="X515" s="10"/>
      <c r="Y515" s="10" t="s">
        <v>350</v>
      </c>
    </row>
    <row r="516" spans="1:26" s="7" customFormat="1" x14ac:dyDescent="0.3">
      <c r="A516" s="10" t="s">
        <v>131</v>
      </c>
      <c r="B516" s="9" t="s">
        <v>30</v>
      </c>
      <c r="C516" s="9" t="s">
        <v>2</v>
      </c>
      <c r="D516" s="18" t="s">
        <v>14</v>
      </c>
      <c r="E516" s="9" t="s">
        <v>209</v>
      </c>
      <c r="F516" s="9" t="s">
        <v>12</v>
      </c>
      <c r="G516" s="10"/>
      <c r="H516" s="10" t="s">
        <v>238</v>
      </c>
      <c r="I516" s="10" t="s">
        <v>543</v>
      </c>
      <c r="J516" s="24"/>
      <c r="K516" s="28"/>
      <c r="L516" s="28"/>
      <c r="M516" s="24">
        <v>51</v>
      </c>
      <c r="N516" s="28">
        <v>0.1</v>
      </c>
      <c r="O516" s="28"/>
      <c r="P516" s="24"/>
      <c r="Q516" s="28"/>
      <c r="R516" s="28"/>
      <c r="S516" s="24">
        <v>76</v>
      </c>
      <c r="T516" s="28">
        <v>0.12</v>
      </c>
      <c r="U516" s="28"/>
      <c r="V516" s="9" t="s">
        <v>207</v>
      </c>
      <c r="W516" s="9" t="s">
        <v>208</v>
      </c>
      <c r="X516" s="10"/>
      <c r="Y516" s="10" t="s">
        <v>350</v>
      </c>
    </row>
    <row r="517" spans="1:26" s="7" customFormat="1" x14ac:dyDescent="0.3">
      <c r="A517" s="10" t="s">
        <v>131</v>
      </c>
      <c r="B517" s="9" t="s">
        <v>30</v>
      </c>
      <c r="C517" s="9" t="s">
        <v>2</v>
      </c>
      <c r="D517" s="14" t="s">
        <v>11</v>
      </c>
      <c r="E517" s="9" t="s">
        <v>26</v>
      </c>
      <c r="F517" s="9" t="s">
        <v>26</v>
      </c>
      <c r="G517" s="10"/>
      <c r="H517" s="10" t="s">
        <v>180</v>
      </c>
      <c r="I517" s="10" t="s">
        <v>544</v>
      </c>
      <c r="J517" s="24">
        <v>85</v>
      </c>
      <c r="K517" s="28"/>
      <c r="L517" s="28"/>
      <c r="M517" s="24"/>
      <c r="N517" s="28"/>
      <c r="O517" s="28"/>
      <c r="P517" s="24">
        <v>85</v>
      </c>
      <c r="Q517" s="28"/>
      <c r="R517" s="28"/>
      <c r="S517" s="24"/>
      <c r="T517" s="28"/>
      <c r="U517" s="28"/>
      <c r="V517" s="9" t="s">
        <v>207</v>
      </c>
      <c r="W517" s="9" t="s">
        <v>213</v>
      </c>
      <c r="X517" s="10"/>
      <c r="Y517" s="10" t="s">
        <v>685</v>
      </c>
    </row>
    <row r="518" spans="1:26" s="7" customFormat="1" x14ac:dyDescent="0.3">
      <c r="A518" s="10" t="s">
        <v>131</v>
      </c>
      <c r="B518" s="9" t="s">
        <v>31</v>
      </c>
      <c r="C518" s="9" t="s">
        <v>2</v>
      </c>
      <c r="D518" s="14" t="s">
        <v>20</v>
      </c>
      <c r="E518" s="9" t="s">
        <v>205</v>
      </c>
      <c r="F518" s="9" t="s">
        <v>205</v>
      </c>
      <c r="G518" s="10"/>
      <c r="H518" s="10" t="s">
        <v>26</v>
      </c>
      <c r="I518" s="10" t="s">
        <v>587</v>
      </c>
      <c r="J518" s="24">
        <v>0</v>
      </c>
      <c r="K518" s="28">
        <v>0</v>
      </c>
      <c r="L518" s="28"/>
      <c r="M518" s="24">
        <v>41.730000000000004</v>
      </c>
      <c r="N518" s="28">
        <v>0</v>
      </c>
      <c r="O518" s="28"/>
      <c r="P518" s="24">
        <v>0</v>
      </c>
      <c r="Q518" s="28">
        <v>0</v>
      </c>
      <c r="R518" s="28"/>
      <c r="S518" s="24">
        <v>0</v>
      </c>
      <c r="T518" s="28">
        <v>0</v>
      </c>
      <c r="U518" s="28"/>
      <c r="V518" s="9" t="s">
        <v>207</v>
      </c>
      <c r="W518" s="9" t="s">
        <v>213</v>
      </c>
      <c r="X518" s="10"/>
      <c r="Y518" s="10" t="s">
        <v>705</v>
      </c>
    </row>
    <row r="519" spans="1:26" s="7" customFormat="1" x14ac:dyDescent="0.3">
      <c r="A519" s="10" t="s">
        <v>132</v>
      </c>
      <c r="B519" s="9" t="s">
        <v>35</v>
      </c>
      <c r="C519" s="9" t="s">
        <v>2</v>
      </c>
      <c r="D519" s="9" t="s">
        <v>17</v>
      </c>
      <c r="E519" s="9" t="s">
        <v>205</v>
      </c>
      <c r="F519" s="9" t="s">
        <v>205</v>
      </c>
      <c r="G519" s="10" t="s">
        <v>150</v>
      </c>
      <c r="H519" s="10" t="s">
        <v>206</v>
      </c>
      <c r="I519" s="10"/>
      <c r="J519" s="24">
        <v>0</v>
      </c>
      <c r="K519" s="28">
        <v>0</v>
      </c>
      <c r="L519" s="28"/>
      <c r="M519" s="24">
        <v>564.93915200000004</v>
      </c>
      <c r="N519" s="28">
        <v>0</v>
      </c>
      <c r="O519" s="28"/>
      <c r="P519" s="24">
        <v>0</v>
      </c>
      <c r="Q519" s="28">
        <v>0</v>
      </c>
      <c r="R519" s="28"/>
      <c r="S519" s="24">
        <v>847.408728</v>
      </c>
      <c r="T519" s="28">
        <v>0</v>
      </c>
      <c r="U519" s="28"/>
      <c r="V519" s="9" t="s">
        <v>207</v>
      </c>
      <c r="W519" s="9" t="s">
        <v>208</v>
      </c>
      <c r="X519" s="10" t="s">
        <v>150</v>
      </c>
      <c r="Y519" s="10"/>
    </row>
    <row r="520" spans="1:26" s="7" customFormat="1" x14ac:dyDescent="0.3">
      <c r="A520" s="10" t="s">
        <v>132</v>
      </c>
      <c r="B520" s="9" t="s">
        <v>35</v>
      </c>
      <c r="C520" s="9" t="s">
        <v>2</v>
      </c>
      <c r="D520" s="9" t="s">
        <v>17</v>
      </c>
      <c r="E520" s="9" t="s">
        <v>209</v>
      </c>
      <c r="F520" s="9" t="s">
        <v>12</v>
      </c>
      <c r="G520" s="10" t="s">
        <v>150</v>
      </c>
      <c r="H520" s="10" t="s">
        <v>210</v>
      </c>
      <c r="I520" s="10"/>
      <c r="J520" s="24">
        <v>0</v>
      </c>
      <c r="K520" s="28">
        <v>0</v>
      </c>
      <c r="L520" s="28"/>
      <c r="M520" s="24">
        <v>313.72399999999999</v>
      </c>
      <c r="N520" s="28">
        <v>2.5767769230769235</v>
      </c>
      <c r="O520" s="28"/>
      <c r="P520" s="24">
        <v>0</v>
      </c>
      <c r="Q520" s="28">
        <v>0</v>
      </c>
      <c r="R520" s="28"/>
      <c r="S520" s="24">
        <v>123.69199999999999</v>
      </c>
      <c r="T520" s="28">
        <v>1.0159461538461538</v>
      </c>
      <c r="U520" s="28"/>
      <c r="V520" s="9" t="s">
        <v>211</v>
      </c>
      <c r="W520" s="9" t="s">
        <v>208</v>
      </c>
      <c r="X520" s="10" t="s">
        <v>150</v>
      </c>
      <c r="Y520" s="10"/>
    </row>
    <row r="521" spans="1:26" s="7" customFormat="1" x14ac:dyDescent="0.3">
      <c r="A521" s="10" t="s">
        <v>132</v>
      </c>
      <c r="B521" s="9" t="s">
        <v>35</v>
      </c>
      <c r="C521" s="9" t="s">
        <v>2</v>
      </c>
      <c r="D521" s="14" t="s">
        <v>11</v>
      </c>
      <c r="E521" s="9" t="s">
        <v>26</v>
      </c>
      <c r="F521" s="9" t="s">
        <v>26</v>
      </c>
      <c r="G521" s="10" t="s">
        <v>150</v>
      </c>
      <c r="H521" s="10" t="s">
        <v>212</v>
      </c>
      <c r="I521" s="10"/>
      <c r="J521" s="24">
        <f>183603.2/1000</f>
        <v>183.60320000000002</v>
      </c>
      <c r="K521" s="28">
        <v>0</v>
      </c>
      <c r="L521" s="28"/>
      <c r="M521" s="24">
        <v>0</v>
      </c>
      <c r="N521" s="28">
        <v>0</v>
      </c>
      <c r="O521" s="28"/>
      <c r="P521" s="24">
        <f>183603.2/1000</f>
        <v>183.60320000000002</v>
      </c>
      <c r="Q521" s="28">
        <v>0</v>
      </c>
      <c r="R521" s="28"/>
      <c r="S521" s="24">
        <v>0</v>
      </c>
      <c r="T521" s="28">
        <v>0</v>
      </c>
      <c r="U521" s="28"/>
      <c r="V521" s="9" t="s">
        <v>207</v>
      </c>
      <c r="W521" s="9" t="s">
        <v>213</v>
      </c>
      <c r="X521" s="10" t="s">
        <v>150</v>
      </c>
      <c r="Y521" s="10"/>
    </row>
    <row r="522" spans="1:26" s="7" customFormat="1" x14ac:dyDescent="0.3">
      <c r="A522" s="10" t="s">
        <v>132</v>
      </c>
      <c r="B522" s="9" t="s">
        <v>30</v>
      </c>
      <c r="C522" s="9" t="s">
        <v>2</v>
      </c>
      <c r="D522" s="18" t="s">
        <v>14</v>
      </c>
      <c r="E522" s="9" t="s">
        <v>209</v>
      </c>
      <c r="F522" s="9" t="s">
        <v>209</v>
      </c>
      <c r="G522" s="10"/>
      <c r="H522" s="10" t="s">
        <v>238</v>
      </c>
      <c r="I522" s="10" t="s">
        <v>546</v>
      </c>
      <c r="J522" s="24"/>
      <c r="K522" s="28"/>
      <c r="L522" s="28"/>
      <c r="M522" s="24">
        <v>96.953999999999994</v>
      </c>
      <c r="N522" s="28">
        <v>0.75405</v>
      </c>
      <c r="O522" s="28"/>
      <c r="P522" s="24"/>
      <c r="Q522" s="28"/>
      <c r="R522" s="28"/>
      <c r="S522" s="24">
        <v>145.09200000000001</v>
      </c>
      <c r="T522" s="28">
        <v>1.1284384615384617</v>
      </c>
      <c r="U522" s="28"/>
      <c r="V522" s="9" t="s">
        <v>211</v>
      </c>
      <c r="W522" s="9" t="s">
        <v>208</v>
      </c>
      <c r="X522" s="10"/>
      <c r="Y522" s="10" t="s">
        <v>240</v>
      </c>
    </row>
    <row r="523" spans="1:26" s="7" customFormat="1" x14ac:dyDescent="0.3">
      <c r="A523" s="10" t="s">
        <v>190</v>
      </c>
      <c r="B523" s="9" t="s">
        <v>30</v>
      </c>
      <c r="C523" s="9" t="s">
        <v>29</v>
      </c>
      <c r="D523" s="14" t="s">
        <v>20</v>
      </c>
      <c r="E523" s="9" t="s">
        <v>205</v>
      </c>
      <c r="F523" s="9" t="s">
        <v>205</v>
      </c>
      <c r="G523" s="10"/>
      <c r="H523" s="10" t="s">
        <v>241</v>
      </c>
      <c r="I523" s="10" t="s">
        <v>548</v>
      </c>
      <c r="J523" s="24">
        <v>64.41</v>
      </c>
      <c r="K523" s="28"/>
      <c r="L523" s="28"/>
      <c r="M523" s="24"/>
      <c r="N523" s="28"/>
      <c r="O523" s="28"/>
      <c r="P523" s="24"/>
      <c r="Q523" s="28"/>
      <c r="R523" s="28"/>
      <c r="S523" s="24"/>
      <c r="T523" s="28"/>
      <c r="U523" s="28"/>
      <c r="V523" s="9" t="s">
        <v>207</v>
      </c>
      <c r="W523" s="9" t="s">
        <v>213</v>
      </c>
      <c r="X523" s="10"/>
      <c r="Y523" s="10" t="s">
        <v>687</v>
      </c>
    </row>
    <row r="524" spans="1:26" s="7" customFormat="1" x14ac:dyDescent="0.3">
      <c r="A524" s="10" t="s">
        <v>190</v>
      </c>
      <c r="B524" s="9" t="s">
        <v>30</v>
      </c>
      <c r="C524" s="9" t="s">
        <v>29</v>
      </c>
      <c r="D524" s="14" t="s">
        <v>11</v>
      </c>
      <c r="E524" s="9" t="s">
        <v>26</v>
      </c>
      <c r="F524" s="9" t="s">
        <v>26</v>
      </c>
      <c r="G524" s="10"/>
      <c r="H524" s="10" t="s">
        <v>180</v>
      </c>
      <c r="I524" s="10" t="s">
        <v>547</v>
      </c>
      <c r="J524" s="24"/>
      <c r="K524" s="28"/>
      <c r="L524" s="28"/>
      <c r="M524" s="24">
        <v>186.70099999999999</v>
      </c>
      <c r="N524" s="28"/>
      <c r="O524" s="28"/>
      <c r="P524" s="24"/>
      <c r="Q524" s="28"/>
      <c r="R524" s="28"/>
      <c r="S524" s="24"/>
      <c r="T524" s="28"/>
      <c r="U524" s="28"/>
      <c r="V524" s="9" t="s">
        <v>207</v>
      </c>
      <c r="W524" s="9" t="s">
        <v>213</v>
      </c>
      <c r="X524" s="10"/>
      <c r="Y524" s="10" t="s">
        <v>668</v>
      </c>
    </row>
    <row r="525" spans="1:26" s="7" customFormat="1" x14ac:dyDescent="0.3">
      <c r="A525" s="10" t="s">
        <v>190</v>
      </c>
      <c r="B525" s="9" t="s">
        <v>31</v>
      </c>
      <c r="C525" s="9" t="s">
        <v>29</v>
      </c>
      <c r="D525" s="14" t="s">
        <v>20</v>
      </c>
      <c r="E525" s="9" t="s">
        <v>205</v>
      </c>
      <c r="F525" s="9" t="s">
        <v>205</v>
      </c>
      <c r="G525" s="10"/>
      <c r="H525" s="10" t="s">
        <v>26</v>
      </c>
      <c r="I525" s="10" t="s">
        <v>587</v>
      </c>
      <c r="J525" s="24">
        <v>203.3</v>
      </c>
      <c r="K525" s="28">
        <v>0</v>
      </c>
      <c r="L525" s="28"/>
      <c r="M525" s="24">
        <v>0</v>
      </c>
      <c r="N525" s="28">
        <v>0</v>
      </c>
      <c r="O525" s="28"/>
      <c r="P525" s="24">
        <v>0</v>
      </c>
      <c r="Q525" s="28">
        <v>0</v>
      </c>
      <c r="R525" s="28"/>
      <c r="S525" s="24">
        <v>0</v>
      </c>
      <c r="T525" s="28">
        <v>0</v>
      </c>
      <c r="U525" s="28"/>
      <c r="V525" s="9" t="s">
        <v>207</v>
      </c>
      <c r="W525" s="9" t="s">
        <v>213</v>
      </c>
      <c r="X525" s="10"/>
      <c r="Y525" s="10" t="s">
        <v>589</v>
      </c>
    </row>
    <row r="526" spans="1:26" s="7" customFormat="1" x14ac:dyDescent="0.3">
      <c r="A526" s="10" t="s">
        <v>190</v>
      </c>
      <c r="B526" s="9" t="s">
        <v>31</v>
      </c>
      <c r="C526" s="9" t="s">
        <v>29</v>
      </c>
      <c r="D526" s="18" t="s">
        <v>14</v>
      </c>
      <c r="E526" s="9" t="s">
        <v>209</v>
      </c>
      <c r="F526" s="9" t="s">
        <v>12</v>
      </c>
      <c r="G526" s="10"/>
      <c r="H526" s="10" t="s">
        <v>13</v>
      </c>
      <c r="I526" s="10" t="s">
        <v>591</v>
      </c>
      <c r="J526" s="24">
        <v>0</v>
      </c>
      <c r="K526" s="28">
        <v>0</v>
      </c>
      <c r="L526" s="28"/>
      <c r="M526" s="24">
        <v>0</v>
      </c>
      <c r="N526" s="28">
        <v>0</v>
      </c>
      <c r="O526" s="28"/>
      <c r="P526" s="24">
        <v>0</v>
      </c>
      <c r="Q526" s="28">
        <v>0</v>
      </c>
      <c r="R526" s="28"/>
      <c r="S526" s="24">
        <v>109.675</v>
      </c>
      <c r="T526" s="28">
        <v>1.175</v>
      </c>
      <c r="U526" s="28"/>
      <c r="V526" s="9" t="s">
        <v>207</v>
      </c>
      <c r="W526" s="9" t="s">
        <v>208</v>
      </c>
      <c r="X526" s="10"/>
      <c r="Y526" s="10" t="s">
        <v>589</v>
      </c>
      <c r="Z526" s="7" t="s">
        <v>706</v>
      </c>
    </row>
    <row r="527" spans="1:26" s="7" customFormat="1" x14ac:dyDescent="0.3">
      <c r="A527" s="10" t="s">
        <v>133</v>
      </c>
      <c r="B527" s="9" t="s">
        <v>30</v>
      </c>
      <c r="C527" s="9" t="s">
        <v>2</v>
      </c>
      <c r="D527" s="18" t="s">
        <v>14</v>
      </c>
      <c r="E527" s="9" t="s">
        <v>209</v>
      </c>
      <c r="F527" s="9" t="s">
        <v>12</v>
      </c>
      <c r="G527" s="10"/>
      <c r="H527" s="10" t="s">
        <v>271</v>
      </c>
      <c r="I527" s="10" t="s">
        <v>549</v>
      </c>
      <c r="J527" s="24">
        <v>15.255000000000001</v>
      </c>
      <c r="K527" s="28">
        <v>0.04</v>
      </c>
      <c r="L527" s="28"/>
      <c r="M527" s="24"/>
      <c r="N527" s="28"/>
      <c r="O527" s="28"/>
      <c r="P527" s="24"/>
      <c r="Q527" s="28"/>
      <c r="R527" s="28"/>
      <c r="S527" s="24"/>
      <c r="T527" s="28"/>
      <c r="U527" s="28"/>
      <c r="V527" s="9" t="s">
        <v>211</v>
      </c>
      <c r="W527" s="9" t="s">
        <v>208</v>
      </c>
      <c r="X527" s="10"/>
      <c r="Y527" s="10" t="s">
        <v>262</v>
      </c>
    </row>
    <row r="528" spans="1:26" s="7" customFormat="1" x14ac:dyDescent="0.3">
      <c r="A528" s="10" t="s">
        <v>133</v>
      </c>
      <c r="B528" s="9" t="s">
        <v>30</v>
      </c>
      <c r="C528" s="9" t="s">
        <v>2</v>
      </c>
      <c r="D528" s="18" t="s">
        <v>14</v>
      </c>
      <c r="E528" s="9" t="s">
        <v>209</v>
      </c>
      <c r="F528" s="9" t="s">
        <v>12</v>
      </c>
      <c r="G528" s="10"/>
      <c r="H528" s="10" t="s">
        <v>238</v>
      </c>
      <c r="I528" s="10" t="s">
        <v>550</v>
      </c>
      <c r="J528" s="24">
        <v>59.25</v>
      </c>
      <c r="K528" s="28">
        <v>0.1</v>
      </c>
      <c r="L528" s="28"/>
      <c r="M528" s="24"/>
      <c r="N528" s="28"/>
      <c r="O528" s="28"/>
      <c r="P528" s="24"/>
      <c r="Q528" s="28"/>
      <c r="R528" s="28"/>
      <c r="S528" s="24">
        <v>88.875</v>
      </c>
      <c r="T528" s="28">
        <v>1.29</v>
      </c>
      <c r="U528" s="28"/>
      <c r="V528" s="9" t="s">
        <v>207</v>
      </c>
      <c r="W528" s="9" t="s">
        <v>208</v>
      </c>
      <c r="X528" s="10"/>
      <c r="Y528" s="10" t="s">
        <v>344</v>
      </c>
    </row>
    <row r="529" spans="1:26" s="7" customFormat="1" x14ac:dyDescent="0.3">
      <c r="A529" s="10" t="s">
        <v>133</v>
      </c>
      <c r="B529" s="9" t="s">
        <v>30</v>
      </c>
      <c r="C529" s="9" t="s">
        <v>2</v>
      </c>
      <c r="D529" s="14" t="s">
        <v>11</v>
      </c>
      <c r="E529" s="9" t="s">
        <v>26</v>
      </c>
      <c r="F529" s="9" t="s">
        <v>26</v>
      </c>
      <c r="G529" s="10"/>
      <c r="H529" s="10" t="s">
        <v>180</v>
      </c>
      <c r="I529" s="10" t="s">
        <v>551</v>
      </c>
      <c r="J529" s="24">
        <v>93.866</v>
      </c>
      <c r="K529" s="28"/>
      <c r="L529" s="28"/>
      <c r="M529" s="24"/>
      <c r="N529" s="28"/>
      <c r="O529" s="28"/>
      <c r="P529" s="24">
        <v>93.866</v>
      </c>
      <c r="Q529" s="28"/>
      <c r="R529" s="28"/>
      <c r="S529" s="24"/>
      <c r="T529" s="28"/>
      <c r="U529" s="28"/>
      <c r="V529" s="9" t="s">
        <v>207</v>
      </c>
      <c r="W529" s="9" t="s">
        <v>213</v>
      </c>
      <c r="X529" s="10"/>
      <c r="Y529" s="10" t="s">
        <v>267</v>
      </c>
    </row>
    <row r="530" spans="1:26" s="7" customFormat="1" x14ac:dyDescent="0.3">
      <c r="A530" s="10" t="s">
        <v>133</v>
      </c>
      <c r="B530" s="9" t="s">
        <v>31</v>
      </c>
      <c r="C530" s="9" t="s">
        <v>2</v>
      </c>
      <c r="D530" s="18" t="s">
        <v>14</v>
      </c>
      <c r="E530" s="9" t="s">
        <v>209</v>
      </c>
      <c r="F530" s="9" t="s">
        <v>12</v>
      </c>
      <c r="G530" s="10"/>
      <c r="H530" s="10" t="s">
        <v>13</v>
      </c>
      <c r="I530" s="10" t="s">
        <v>622</v>
      </c>
      <c r="J530" s="24">
        <v>9.81</v>
      </c>
      <c r="K530" s="28">
        <v>0.03</v>
      </c>
      <c r="L530" s="28"/>
      <c r="M530" s="24">
        <v>0</v>
      </c>
      <c r="N530" s="28">
        <v>0</v>
      </c>
      <c r="O530" s="28"/>
      <c r="P530" s="24">
        <v>0</v>
      </c>
      <c r="Q530" s="28">
        <v>0</v>
      </c>
      <c r="R530" s="28"/>
      <c r="S530" s="24">
        <v>0</v>
      </c>
      <c r="T530" s="28">
        <v>0</v>
      </c>
      <c r="U530" s="28"/>
      <c r="V530" s="9" t="s">
        <v>211</v>
      </c>
      <c r="W530" s="9" t="s">
        <v>208</v>
      </c>
      <c r="X530" s="10"/>
      <c r="Y530" s="10" t="s">
        <v>585</v>
      </c>
    </row>
    <row r="531" spans="1:26" s="7" customFormat="1" x14ac:dyDescent="0.3">
      <c r="A531" s="10" t="s">
        <v>133</v>
      </c>
      <c r="B531" s="9" t="s">
        <v>31</v>
      </c>
      <c r="C531" s="9" t="s">
        <v>2</v>
      </c>
      <c r="D531" s="18" t="s">
        <v>14</v>
      </c>
      <c r="E531" s="9" t="s">
        <v>209</v>
      </c>
      <c r="F531" s="9" t="s">
        <v>12</v>
      </c>
      <c r="G531" s="10"/>
      <c r="H531" s="10" t="s">
        <v>13</v>
      </c>
      <c r="I531" s="10" t="s">
        <v>584</v>
      </c>
      <c r="J531" s="24">
        <v>84.582499999999996</v>
      </c>
      <c r="K531" s="28">
        <v>0.3</v>
      </c>
      <c r="L531" s="28"/>
      <c r="M531" s="24">
        <v>0</v>
      </c>
      <c r="N531" s="28">
        <v>0</v>
      </c>
      <c r="O531" s="28"/>
      <c r="P531" s="24">
        <v>90.724999999999994</v>
      </c>
      <c r="Q531" s="28">
        <v>0.33</v>
      </c>
      <c r="R531" s="28"/>
      <c r="S531" s="24">
        <v>86.144999999999996</v>
      </c>
      <c r="T531" s="28">
        <v>7.0000000000000007E-2</v>
      </c>
      <c r="U531" s="28"/>
      <c r="V531" s="9" t="s">
        <v>207</v>
      </c>
      <c r="W531" s="9" t="s">
        <v>208</v>
      </c>
      <c r="X531" s="10"/>
      <c r="Y531" s="10" t="s">
        <v>585</v>
      </c>
    </row>
    <row r="532" spans="1:26" s="7" customFormat="1" x14ac:dyDescent="0.3">
      <c r="A532" s="10" t="s">
        <v>154</v>
      </c>
      <c r="B532" s="9" t="s">
        <v>30</v>
      </c>
      <c r="C532" s="9" t="s">
        <v>29</v>
      </c>
      <c r="D532" s="18" t="s">
        <v>14</v>
      </c>
      <c r="E532" s="9" t="s">
        <v>209</v>
      </c>
      <c r="F532" s="9" t="s">
        <v>12</v>
      </c>
      <c r="G532" s="10"/>
      <c r="H532" s="10" t="s">
        <v>271</v>
      </c>
      <c r="I532" s="10" t="s">
        <v>552</v>
      </c>
      <c r="J532" s="24">
        <v>467.548</v>
      </c>
      <c r="K532" s="28">
        <v>4.5482803334520696</v>
      </c>
      <c r="L532" s="28"/>
      <c r="M532" s="24"/>
      <c r="N532" s="28"/>
      <c r="O532" s="28"/>
      <c r="P532" s="24">
        <v>445.29500000000002</v>
      </c>
      <c r="Q532" s="28">
        <v>4.3317991599632002</v>
      </c>
      <c r="R532" s="28"/>
      <c r="S532" s="24">
        <v>172.82599999999999</v>
      </c>
      <c r="T532" s="28">
        <v>1.6812428341888315</v>
      </c>
      <c r="U532" s="28"/>
      <c r="V532" s="9" t="s">
        <v>211</v>
      </c>
      <c r="W532" s="9" t="s">
        <v>208</v>
      </c>
      <c r="X532" s="10"/>
      <c r="Y532" s="10" t="s">
        <v>240</v>
      </c>
    </row>
    <row r="533" spans="1:26" s="7" customFormat="1" x14ac:dyDescent="0.3">
      <c r="A533" s="10" t="s">
        <v>154</v>
      </c>
      <c r="B533" s="9" t="s">
        <v>30</v>
      </c>
      <c r="C533" s="9" t="s">
        <v>29</v>
      </c>
      <c r="D533" s="14" t="s">
        <v>20</v>
      </c>
      <c r="E533" s="9" t="s">
        <v>209</v>
      </c>
      <c r="F533" s="9" t="s">
        <v>12</v>
      </c>
      <c r="G533" s="10"/>
      <c r="H533" s="10" t="s">
        <v>310</v>
      </c>
      <c r="I533" s="10" t="s">
        <v>553</v>
      </c>
      <c r="J533" s="24"/>
      <c r="K533" s="28"/>
      <c r="L533" s="28"/>
      <c r="M533" s="24">
        <v>71.19</v>
      </c>
      <c r="N533" s="28"/>
      <c r="O533" s="28"/>
      <c r="P533" s="24"/>
      <c r="Q533" s="28"/>
      <c r="R533" s="28"/>
      <c r="S533" s="24"/>
      <c r="T533" s="28"/>
      <c r="U533" s="28"/>
      <c r="V533" s="9" t="s">
        <v>207</v>
      </c>
      <c r="W533" s="9" t="s">
        <v>213</v>
      </c>
      <c r="X533" s="10"/>
      <c r="Y533" s="10" t="s">
        <v>394</v>
      </c>
    </row>
    <row r="534" spans="1:26" s="7" customFormat="1" x14ac:dyDescent="0.3">
      <c r="A534" s="10" t="s">
        <v>154</v>
      </c>
      <c r="B534" s="9" t="s">
        <v>31</v>
      </c>
      <c r="C534" s="9" t="s">
        <v>29</v>
      </c>
      <c r="D534" s="14" t="s">
        <v>20</v>
      </c>
      <c r="E534" s="9" t="s">
        <v>209</v>
      </c>
      <c r="F534" s="9" t="s">
        <v>12</v>
      </c>
      <c r="G534" s="10"/>
      <c r="H534" s="10" t="s">
        <v>13</v>
      </c>
      <c r="I534" s="10" t="s">
        <v>598</v>
      </c>
      <c r="J534" s="24">
        <v>0</v>
      </c>
      <c r="K534" s="28">
        <v>0</v>
      </c>
      <c r="L534" s="28"/>
      <c r="M534" s="24">
        <v>28.89</v>
      </c>
      <c r="N534" s="28">
        <v>0</v>
      </c>
      <c r="O534" s="28"/>
      <c r="P534" s="24">
        <v>0</v>
      </c>
      <c r="Q534" s="28">
        <v>0</v>
      </c>
      <c r="R534" s="28"/>
      <c r="S534" s="24">
        <v>0</v>
      </c>
      <c r="T534" s="28">
        <v>0</v>
      </c>
      <c r="U534" s="28"/>
      <c r="V534" s="9" t="s">
        <v>207</v>
      </c>
      <c r="W534" s="9" t="s">
        <v>213</v>
      </c>
      <c r="X534" s="10"/>
      <c r="Y534" s="10" t="s">
        <v>585</v>
      </c>
    </row>
    <row r="535" spans="1:26" s="7" customFormat="1" x14ac:dyDescent="0.3">
      <c r="A535" s="10" t="s">
        <v>154</v>
      </c>
      <c r="B535" s="9" t="s">
        <v>31</v>
      </c>
      <c r="C535" s="9" t="s">
        <v>29</v>
      </c>
      <c r="D535" s="14" t="s">
        <v>11</v>
      </c>
      <c r="E535" s="9" t="s">
        <v>26</v>
      </c>
      <c r="F535" s="9" t="s">
        <v>26</v>
      </c>
      <c r="G535" s="10"/>
      <c r="H535" s="10" t="s">
        <v>26</v>
      </c>
      <c r="I535" s="10" t="s">
        <v>595</v>
      </c>
      <c r="J535" s="24">
        <v>279.15600000000001</v>
      </c>
      <c r="K535" s="28">
        <v>0</v>
      </c>
      <c r="L535" s="28"/>
      <c r="M535" s="24">
        <v>0</v>
      </c>
      <c r="N535" s="28">
        <v>0</v>
      </c>
      <c r="O535" s="28"/>
      <c r="P535" s="24">
        <v>279.15600000000001</v>
      </c>
      <c r="Q535" s="28">
        <v>0</v>
      </c>
      <c r="R535" s="28"/>
      <c r="S535" s="24">
        <v>0</v>
      </c>
      <c r="T535" s="28">
        <v>0</v>
      </c>
      <c r="U535" s="28"/>
      <c r="V535" s="9" t="s">
        <v>207</v>
      </c>
      <c r="W535" s="9" t="s">
        <v>213</v>
      </c>
      <c r="X535" s="10"/>
      <c r="Y535" s="10"/>
      <c r="Z535" s="7" t="s">
        <v>623</v>
      </c>
    </row>
    <row r="536" spans="1:26" s="7" customFormat="1" x14ac:dyDescent="0.3">
      <c r="A536" s="10" t="s">
        <v>134</v>
      </c>
      <c r="B536" s="9" t="s">
        <v>38</v>
      </c>
      <c r="C536" s="9" t="s">
        <v>29</v>
      </c>
      <c r="D536" s="14" t="s">
        <v>20</v>
      </c>
      <c r="E536" s="9" t="s">
        <v>205</v>
      </c>
      <c r="F536" s="9" t="s">
        <v>205</v>
      </c>
      <c r="G536" s="10"/>
      <c r="H536" s="10" t="s">
        <v>26</v>
      </c>
      <c r="I536" s="10" t="s">
        <v>644</v>
      </c>
      <c r="J536" s="24">
        <f>220*107%</f>
        <v>235.4</v>
      </c>
      <c r="K536" s="28"/>
      <c r="L536" s="28"/>
      <c r="M536" s="24"/>
      <c r="N536" s="28"/>
      <c r="O536" s="28"/>
      <c r="P536" s="24"/>
      <c r="Q536" s="28"/>
      <c r="R536" s="28"/>
      <c r="S536" s="24"/>
      <c r="T536" s="28"/>
      <c r="U536" s="28"/>
      <c r="V536" s="9" t="s">
        <v>207</v>
      </c>
      <c r="W536" s="9" t="s">
        <v>213</v>
      </c>
      <c r="X536" s="10"/>
      <c r="Y536" s="10" t="s">
        <v>645</v>
      </c>
    </row>
    <row r="537" spans="1:26" s="7" customFormat="1" x14ac:dyDescent="0.3">
      <c r="A537" s="10" t="s">
        <v>134</v>
      </c>
      <c r="B537" s="9" t="s">
        <v>38</v>
      </c>
      <c r="C537" s="9" t="s">
        <v>29</v>
      </c>
      <c r="D537" s="18" t="s">
        <v>14</v>
      </c>
      <c r="E537" s="9" t="s">
        <v>209</v>
      </c>
      <c r="F537" s="9" t="s">
        <v>600</v>
      </c>
      <c r="G537" s="10"/>
      <c r="H537" s="10" t="s">
        <v>642</v>
      </c>
      <c r="I537" s="10" t="s">
        <v>194</v>
      </c>
      <c r="J537" s="24">
        <v>2264.6889999999999</v>
      </c>
      <c r="K537" s="28">
        <f>(2264689/4056452)*51.53</f>
        <v>28.768841384046944</v>
      </c>
      <c r="L537" s="28"/>
      <c r="M537" s="24">
        <v>186.76300000000001</v>
      </c>
      <c r="N537" s="28">
        <v>2.3724930540846301</v>
      </c>
      <c r="O537" s="28"/>
      <c r="P537" s="24"/>
      <c r="Q537" s="28"/>
      <c r="R537" s="28"/>
      <c r="S537" s="24"/>
      <c r="T537" s="28"/>
      <c r="U537" s="28"/>
      <c r="V537" s="9" t="s">
        <v>211</v>
      </c>
      <c r="W537" s="9" t="s">
        <v>208</v>
      </c>
      <c r="X537" s="10"/>
      <c r="Y537" s="10"/>
    </row>
    <row r="538" spans="1:26" s="7" customFormat="1" x14ac:dyDescent="0.3">
      <c r="A538" s="10" t="s">
        <v>134</v>
      </c>
      <c r="B538" s="9" t="s">
        <v>38</v>
      </c>
      <c r="C538" s="9" t="s">
        <v>29</v>
      </c>
      <c r="D538" s="14" t="s">
        <v>20</v>
      </c>
      <c r="E538" s="18" t="s">
        <v>209</v>
      </c>
      <c r="F538" s="18" t="s">
        <v>209</v>
      </c>
      <c r="G538" s="10"/>
      <c r="H538" s="10" t="s">
        <v>643</v>
      </c>
      <c r="I538" s="10" t="s">
        <v>641</v>
      </c>
      <c r="J538" s="12"/>
      <c r="K538" s="28"/>
      <c r="L538" s="28"/>
      <c r="M538" s="24">
        <f>150*107%</f>
        <v>160.5</v>
      </c>
      <c r="N538" s="28"/>
      <c r="O538" s="28"/>
      <c r="P538" s="24"/>
      <c r="Q538" s="28"/>
      <c r="R538" s="28"/>
      <c r="S538" s="24"/>
      <c r="T538" s="28"/>
      <c r="U538" s="28"/>
      <c r="V538" s="9" t="s">
        <v>207</v>
      </c>
      <c r="W538" s="9" t="s">
        <v>213</v>
      </c>
      <c r="X538" s="10"/>
      <c r="Y538" s="10"/>
    </row>
    <row r="539" spans="1:26" s="7" customFormat="1" x14ac:dyDescent="0.3">
      <c r="A539" s="10" t="s">
        <v>134</v>
      </c>
      <c r="B539" s="9" t="s">
        <v>38</v>
      </c>
      <c r="C539" s="9" t="s">
        <v>29</v>
      </c>
      <c r="D539" s="14" t="s">
        <v>11</v>
      </c>
      <c r="E539" s="9" t="s">
        <v>26</v>
      </c>
      <c r="F539" s="9" t="s">
        <v>26</v>
      </c>
      <c r="G539" s="10"/>
      <c r="H539" s="10" t="s">
        <v>26</v>
      </c>
      <c r="I539" s="10" t="s">
        <v>639</v>
      </c>
      <c r="J539" s="24"/>
      <c r="K539" s="28"/>
      <c r="L539" s="28"/>
      <c r="M539" s="24">
        <v>474.79700000000003</v>
      </c>
      <c r="N539" s="28"/>
      <c r="O539" s="28"/>
      <c r="P539" s="24"/>
      <c r="Q539" s="28"/>
      <c r="R539" s="28"/>
      <c r="S539" s="24"/>
      <c r="T539" s="28"/>
      <c r="U539" s="28"/>
      <c r="V539" s="9" t="s">
        <v>207</v>
      </c>
      <c r="W539" s="9" t="s">
        <v>213</v>
      </c>
      <c r="X539" s="10"/>
      <c r="Y539" s="10"/>
    </row>
    <row r="540" spans="1:26" s="7" customFormat="1" x14ac:dyDescent="0.3">
      <c r="A540" s="10" t="s">
        <v>151</v>
      </c>
      <c r="B540" s="9" t="s">
        <v>35</v>
      </c>
      <c r="C540" s="9" t="s">
        <v>2</v>
      </c>
      <c r="D540" s="14" t="s">
        <v>20</v>
      </c>
      <c r="E540" s="9" t="s">
        <v>205</v>
      </c>
      <c r="F540" s="9" t="s">
        <v>205</v>
      </c>
      <c r="G540" s="10" t="s">
        <v>150</v>
      </c>
      <c r="H540" s="10" t="s">
        <v>215</v>
      </c>
      <c r="I540" s="10"/>
      <c r="J540" s="24">
        <f>25*1.07</f>
        <v>26.75</v>
      </c>
      <c r="K540" s="28">
        <v>0</v>
      </c>
      <c r="L540" s="28"/>
      <c r="M540" s="24">
        <v>0</v>
      </c>
      <c r="N540" s="28">
        <v>0</v>
      </c>
      <c r="O540" s="28"/>
      <c r="P540" s="24">
        <v>0</v>
      </c>
      <c r="Q540" s="28">
        <v>0</v>
      </c>
      <c r="R540" s="28"/>
      <c r="S540" s="24">
        <v>0</v>
      </c>
      <c r="T540" s="28">
        <v>0</v>
      </c>
      <c r="U540" s="28"/>
      <c r="V540" s="9" t="s">
        <v>207</v>
      </c>
      <c r="W540" s="9" t="s">
        <v>213</v>
      </c>
      <c r="X540" s="10" t="s">
        <v>150</v>
      </c>
      <c r="Y540" s="10" t="s">
        <v>220</v>
      </c>
    </row>
    <row r="541" spans="1:26" s="7" customFormat="1" x14ac:dyDescent="0.3">
      <c r="A541" s="10" t="s">
        <v>151</v>
      </c>
      <c r="B541" s="9" t="s">
        <v>35</v>
      </c>
      <c r="C541" s="9" t="s">
        <v>2</v>
      </c>
      <c r="D541" s="9" t="s">
        <v>17</v>
      </c>
      <c r="E541" s="9" t="s">
        <v>209</v>
      </c>
      <c r="F541" s="9" t="s">
        <v>12</v>
      </c>
      <c r="G541" s="10" t="s">
        <v>150</v>
      </c>
      <c r="H541" s="10" t="s">
        <v>210</v>
      </c>
      <c r="I541" s="10"/>
      <c r="J541" s="24">
        <v>0</v>
      </c>
      <c r="K541" s="28">
        <v>0</v>
      </c>
      <c r="L541" s="28"/>
      <c r="M541" s="24">
        <v>29.975000000000001</v>
      </c>
      <c r="N541" s="28">
        <v>2.7117169373549885E-2</v>
      </c>
      <c r="O541" s="28"/>
      <c r="P541" s="24">
        <v>0</v>
      </c>
      <c r="Q541" s="28">
        <v>0</v>
      </c>
      <c r="R541" s="28"/>
      <c r="S541" s="24">
        <v>15.173</v>
      </c>
      <c r="T541" s="28">
        <v>0.01</v>
      </c>
      <c r="U541" s="28"/>
      <c r="V541" s="9" t="s">
        <v>211</v>
      </c>
      <c r="W541" s="9" t="s">
        <v>208</v>
      </c>
      <c r="X541" s="10" t="s">
        <v>150</v>
      </c>
      <c r="Y541" s="10"/>
    </row>
    <row r="542" spans="1:26" s="7" customFormat="1" x14ac:dyDescent="0.3">
      <c r="A542" s="10" t="s">
        <v>151</v>
      </c>
      <c r="B542" s="9" t="s">
        <v>30</v>
      </c>
      <c r="C542" s="9" t="s">
        <v>2</v>
      </c>
      <c r="D542" s="14" t="s">
        <v>20</v>
      </c>
      <c r="E542" s="9" t="s">
        <v>205</v>
      </c>
      <c r="F542" s="9" t="s">
        <v>205</v>
      </c>
      <c r="G542" s="10"/>
      <c r="H542" s="10" t="s">
        <v>241</v>
      </c>
      <c r="I542" s="10" t="s">
        <v>556</v>
      </c>
      <c r="J542" s="24">
        <v>84.749999999999986</v>
      </c>
      <c r="K542" s="28"/>
      <c r="L542" s="28"/>
      <c r="M542" s="24"/>
      <c r="N542" s="28"/>
      <c r="O542" s="28"/>
      <c r="P542" s="24"/>
      <c r="Q542" s="28"/>
      <c r="R542" s="28"/>
      <c r="S542" s="24"/>
      <c r="T542" s="28"/>
      <c r="U542" s="28"/>
      <c r="V542" s="9" t="s">
        <v>207</v>
      </c>
      <c r="W542" s="9" t="s">
        <v>213</v>
      </c>
      <c r="X542" s="10"/>
      <c r="Y542" s="10" t="s">
        <v>447</v>
      </c>
    </row>
    <row r="543" spans="1:26" s="7" customFormat="1" x14ac:dyDescent="0.3">
      <c r="A543" s="10" t="s">
        <v>151</v>
      </c>
      <c r="B543" s="9" t="s">
        <v>30</v>
      </c>
      <c r="C543" s="9" t="s">
        <v>2</v>
      </c>
      <c r="D543" s="18" t="s">
        <v>14</v>
      </c>
      <c r="E543" s="9" t="s">
        <v>209</v>
      </c>
      <c r="F543" s="9" t="s">
        <v>12</v>
      </c>
      <c r="G543" s="10"/>
      <c r="H543" s="10" t="s">
        <v>253</v>
      </c>
      <c r="I543" s="10" t="s">
        <v>554</v>
      </c>
      <c r="J543" s="24"/>
      <c r="K543" s="28"/>
      <c r="L543" s="28"/>
      <c r="M543" s="24">
        <v>46.33</v>
      </c>
      <c r="N543" s="28">
        <v>4.0429234338747101E-2</v>
      </c>
      <c r="O543" s="28"/>
      <c r="P543" s="24"/>
      <c r="Q543" s="28"/>
      <c r="R543" s="28"/>
      <c r="S543" s="24">
        <v>23.594000000000001</v>
      </c>
      <c r="T543" s="28">
        <v>2.0589327146171697E-2</v>
      </c>
      <c r="U543" s="28"/>
      <c r="V543" s="9" t="s">
        <v>211</v>
      </c>
      <c r="W543" s="9" t="s">
        <v>208</v>
      </c>
      <c r="X543" s="10"/>
      <c r="Y543" s="10" t="s">
        <v>555</v>
      </c>
    </row>
    <row r="544" spans="1:26" s="7" customFormat="1" x14ac:dyDescent="0.3">
      <c r="A544" s="10" t="s">
        <v>151</v>
      </c>
      <c r="B544" s="9" t="s">
        <v>30</v>
      </c>
      <c r="C544" s="9" t="s">
        <v>2</v>
      </c>
      <c r="D544" s="14" t="s">
        <v>11</v>
      </c>
      <c r="E544" s="9" t="s">
        <v>26</v>
      </c>
      <c r="F544" s="9" t="s">
        <v>26</v>
      </c>
      <c r="G544" s="10"/>
      <c r="H544" s="10" t="s">
        <v>180</v>
      </c>
      <c r="I544" s="10" t="s">
        <v>557</v>
      </c>
      <c r="J544" s="24"/>
      <c r="K544" s="28"/>
      <c r="L544" s="28"/>
      <c r="M544" s="24">
        <v>85</v>
      </c>
      <c r="N544" s="28"/>
      <c r="O544" s="28"/>
      <c r="P544" s="24"/>
      <c r="Q544" s="28"/>
      <c r="R544" s="28"/>
      <c r="S544" s="24"/>
      <c r="T544" s="28"/>
      <c r="U544" s="28"/>
      <c r="V544" s="9" t="s">
        <v>207</v>
      </c>
      <c r="W544" s="9" t="s">
        <v>213</v>
      </c>
      <c r="X544" s="10"/>
      <c r="Y544" s="10" t="s">
        <v>668</v>
      </c>
    </row>
    <row r="545" spans="1:26" s="7" customFormat="1" x14ac:dyDescent="0.3">
      <c r="A545" s="10" t="s">
        <v>135</v>
      </c>
      <c r="B545" s="9" t="s">
        <v>30</v>
      </c>
      <c r="C545" s="9" t="s">
        <v>29</v>
      </c>
      <c r="D545" s="14" t="s">
        <v>20</v>
      </c>
      <c r="E545" s="9" t="s">
        <v>205</v>
      </c>
      <c r="F545" s="9" t="s">
        <v>205</v>
      </c>
      <c r="G545" s="10"/>
      <c r="H545" s="10" t="s">
        <v>241</v>
      </c>
      <c r="I545" s="10" t="s">
        <v>558</v>
      </c>
      <c r="J545" s="24">
        <v>134.47</v>
      </c>
      <c r="K545" s="28"/>
      <c r="L545" s="28"/>
      <c r="M545" s="24"/>
      <c r="N545" s="28"/>
      <c r="O545" s="28"/>
      <c r="P545" s="24"/>
      <c r="Q545" s="28"/>
      <c r="R545" s="28"/>
      <c r="S545" s="24"/>
      <c r="T545" s="28"/>
      <c r="U545" s="28"/>
      <c r="V545" s="9" t="s">
        <v>207</v>
      </c>
      <c r="W545" s="9" t="s">
        <v>213</v>
      </c>
      <c r="X545" s="10"/>
      <c r="Y545" s="10" t="s">
        <v>243</v>
      </c>
    </row>
    <row r="546" spans="1:26" s="7" customFormat="1" x14ac:dyDescent="0.3">
      <c r="A546" s="10" t="s">
        <v>135</v>
      </c>
      <c r="B546" s="9" t="s">
        <v>30</v>
      </c>
      <c r="C546" s="9" t="s">
        <v>29</v>
      </c>
      <c r="D546" s="18" t="s">
        <v>14</v>
      </c>
      <c r="E546" s="9" t="s">
        <v>209</v>
      </c>
      <c r="F546" s="9" t="s">
        <v>209</v>
      </c>
      <c r="G546" s="10"/>
      <c r="H546" s="10" t="s">
        <v>253</v>
      </c>
      <c r="I546" s="10" t="s">
        <v>559</v>
      </c>
      <c r="J546" s="24">
        <v>96.155000000000001</v>
      </c>
      <c r="K546" s="28">
        <v>0.97499999999999998</v>
      </c>
      <c r="L546" s="28"/>
      <c r="M546" s="24"/>
      <c r="N546" s="28"/>
      <c r="O546" s="28"/>
      <c r="P546" s="24"/>
      <c r="Q546" s="28"/>
      <c r="R546" s="28"/>
      <c r="S546" s="24">
        <v>223.86699999999999</v>
      </c>
      <c r="T546" s="28">
        <v>2.27</v>
      </c>
      <c r="U546" s="28"/>
      <c r="V546" s="9" t="s">
        <v>207</v>
      </c>
      <c r="W546" s="9" t="s">
        <v>208</v>
      </c>
      <c r="X546" s="10"/>
      <c r="Y546" s="10" t="s">
        <v>262</v>
      </c>
    </row>
    <row r="547" spans="1:26" s="7" customFormat="1" x14ac:dyDescent="0.3">
      <c r="A547" s="10" t="s">
        <v>135</v>
      </c>
      <c r="B547" s="9" t="s">
        <v>30</v>
      </c>
      <c r="C547" s="9" t="s">
        <v>29</v>
      </c>
      <c r="D547" s="14" t="s">
        <v>11</v>
      </c>
      <c r="E547" s="9" t="s">
        <v>26</v>
      </c>
      <c r="F547" s="9" t="s">
        <v>26</v>
      </c>
      <c r="G547" s="10"/>
      <c r="H547" s="10" t="s">
        <v>180</v>
      </c>
      <c r="I547" s="10" t="s">
        <v>560</v>
      </c>
      <c r="J547" s="24"/>
      <c r="K547" s="28"/>
      <c r="L547" s="28"/>
      <c r="M547" s="24">
        <v>85</v>
      </c>
      <c r="N547" s="28"/>
      <c r="O547" s="28"/>
      <c r="P547" s="24"/>
      <c r="Q547" s="28"/>
      <c r="R547" s="28"/>
      <c r="S547" s="24"/>
      <c r="T547" s="28"/>
      <c r="U547" s="28"/>
      <c r="V547" s="9" t="s">
        <v>207</v>
      </c>
      <c r="W547" s="9" t="s">
        <v>213</v>
      </c>
      <c r="X547" s="10"/>
      <c r="Y547" s="10" t="s">
        <v>245</v>
      </c>
    </row>
    <row r="548" spans="1:26" s="7" customFormat="1" x14ac:dyDescent="0.3">
      <c r="A548" s="10" t="s">
        <v>135</v>
      </c>
      <c r="B548" s="9" t="s">
        <v>31</v>
      </c>
      <c r="C548" s="9" t="s">
        <v>29</v>
      </c>
      <c r="D548" s="14" t="s">
        <v>20</v>
      </c>
      <c r="E548" s="9" t="s">
        <v>205</v>
      </c>
      <c r="F548" s="9" t="s">
        <v>205</v>
      </c>
      <c r="G548" s="10"/>
      <c r="H548" s="10" t="s">
        <v>26</v>
      </c>
      <c r="I548" s="10" t="s">
        <v>587</v>
      </c>
      <c r="J548" s="24">
        <v>54.57</v>
      </c>
      <c r="K548" s="28">
        <v>0</v>
      </c>
      <c r="L548" s="28"/>
      <c r="M548" s="24">
        <v>0</v>
      </c>
      <c r="N548" s="28">
        <v>0</v>
      </c>
      <c r="O548" s="28"/>
      <c r="P548" s="24">
        <v>0</v>
      </c>
      <c r="Q548" s="28">
        <v>0</v>
      </c>
      <c r="R548" s="28"/>
      <c r="S548" s="24">
        <v>0</v>
      </c>
      <c r="T548" s="28">
        <v>0</v>
      </c>
      <c r="U548" s="28"/>
      <c r="V548" s="9" t="s">
        <v>207</v>
      </c>
      <c r="W548" s="9" t="s">
        <v>213</v>
      </c>
      <c r="X548" s="10"/>
      <c r="Y548" s="10" t="s">
        <v>585</v>
      </c>
    </row>
    <row r="549" spans="1:26" s="7" customFormat="1" x14ac:dyDescent="0.3">
      <c r="A549" s="10" t="s">
        <v>135</v>
      </c>
      <c r="B549" s="9" t="s">
        <v>31</v>
      </c>
      <c r="C549" s="9" t="s">
        <v>29</v>
      </c>
      <c r="D549" s="18" t="s">
        <v>14</v>
      </c>
      <c r="E549" s="9" t="s">
        <v>209</v>
      </c>
      <c r="F549" s="9" t="s">
        <v>12</v>
      </c>
      <c r="G549" s="10"/>
      <c r="H549" s="10" t="s">
        <v>13</v>
      </c>
      <c r="I549" s="10" t="s">
        <v>584</v>
      </c>
      <c r="J549" s="24">
        <v>93.38</v>
      </c>
      <c r="K549" s="28">
        <v>1</v>
      </c>
      <c r="L549" s="28"/>
      <c r="M549" s="24">
        <v>0</v>
      </c>
      <c r="N549" s="28">
        <v>0</v>
      </c>
      <c r="O549" s="28"/>
      <c r="P549" s="24">
        <v>280.14</v>
      </c>
      <c r="Q549" s="28">
        <v>3</v>
      </c>
      <c r="R549" s="28"/>
      <c r="S549" s="24">
        <v>373.52</v>
      </c>
      <c r="T549" s="28">
        <v>4</v>
      </c>
      <c r="U549" s="28"/>
      <c r="V549" s="9" t="s">
        <v>207</v>
      </c>
      <c r="W549" s="9" t="s">
        <v>208</v>
      </c>
      <c r="X549" s="10"/>
      <c r="Y549" s="10" t="s">
        <v>585</v>
      </c>
    </row>
    <row r="550" spans="1:26" s="7" customFormat="1" x14ac:dyDescent="0.3">
      <c r="A550" s="10" t="s">
        <v>136</v>
      </c>
      <c r="B550" s="9" t="s">
        <v>30</v>
      </c>
      <c r="C550" s="9" t="s">
        <v>2</v>
      </c>
      <c r="D550" s="14" t="s">
        <v>20</v>
      </c>
      <c r="E550" s="9" t="s">
        <v>205</v>
      </c>
      <c r="F550" s="9" t="s">
        <v>205</v>
      </c>
      <c r="G550" s="10"/>
      <c r="H550" s="10" t="s">
        <v>241</v>
      </c>
      <c r="I550" s="10" t="s">
        <v>562</v>
      </c>
      <c r="J550" s="24">
        <v>113</v>
      </c>
      <c r="K550" s="28"/>
      <c r="L550" s="28"/>
      <c r="M550" s="24"/>
      <c r="N550" s="28"/>
      <c r="O550" s="28"/>
      <c r="P550" s="24"/>
      <c r="Q550" s="28"/>
      <c r="R550" s="28"/>
      <c r="S550" s="24"/>
      <c r="T550" s="28"/>
      <c r="U550" s="28"/>
      <c r="V550" s="9" t="s">
        <v>207</v>
      </c>
      <c r="W550" s="9" t="s">
        <v>213</v>
      </c>
      <c r="X550" s="10"/>
      <c r="Y550" s="10" t="s">
        <v>274</v>
      </c>
    </row>
    <row r="551" spans="1:26" s="7" customFormat="1" x14ac:dyDescent="0.3">
      <c r="A551" s="10" t="s">
        <v>136</v>
      </c>
      <c r="B551" s="9" t="s">
        <v>30</v>
      </c>
      <c r="C551" s="9" t="s">
        <v>2</v>
      </c>
      <c r="D551" s="18" t="s">
        <v>14</v>
      </c>
      <c r="E551" s="9" t="s">
        <v>209</v>
      </c>
      <c r="F551" s="9" t="s">
        <v>12</v>
      </c>
      <c r="G551" s="10"/>
      <c r="H551" s="10" t="s">
        <v>253</v>
      </c>
      <c r="I551" s="10" t="s">
        <v>561</v>
      </c>
      <c r="J551" s="24"/>
      <c r="K551" s="28"/>
      <c r="L551" s="28"/>
      <c r="M551" s="24"/>
      <c r="N551" s="28"/>
      <c r="O551" s="28"/>
      <c r="P551" s="24"/>
      <c r="Q551" s="28"/>
      <c r="R551" s="28"/>
      <c r="S551" s="24">
        <v>159.613</v>
      </c>
      <c r="T551" s="28">
        <v>3.8120381318356489E-2</v>
      </c>
      <c r="U551" s="28"/>
      <c r="V551" s="9" t="s">
        <v>211</v>
      </c>
      <c r="W551" s="9" t="s">
        <v>208</v>
      </c>
      <c r="X551" s="10"/>
      <c r="Y551" s="10" t="s">
        <v>240</v>
      </c>
    </row>
    <row r="552" spans="1:26" s="7" customFormat="1" x14ac:dyDescent="0.3">
      <c r="A552" s="10" t="s">
        <v>136</v>
      </c>
      <c r="B552" s="9" t="s">
        <v>30</v>
      </c>
      <c r="C552" s="9" t="s">
        <v>2</v>
      </c>
      <c r="D552" s="14" t="s">
        <v>11</v>
      </c>
      <c r="E552" s="9" t="s">
        <v>26</v>
      </c>
      <c r="F552" s="9" t="s">
        <v>26</v>
      </c>
      <c r="G552" s="10"/>
      <c r="H552" s="10" t="s">
        <v>180</v>
      </c>
      <c r="I552" s="10" t="s">
        <v>563</v>
      </c>
      <c r="J552" s="24"/>
      <c r="K552" s="28"/>
      <c r="L552" s="28"/>
      <c r="M552" s="24">
        <v>85</v>
      </c>
      <c r="N552" s="28"/>
      <c r="O552" s="28"/>
      <c r="P552" s="24"/>
      <c r="Q552" s="28"/>
      <c r="R552" s="28"/>
      <c r="S552" s="24"/>
      <c r="T552" s="28"/>
      <c r="U552" s="28"/>
      <c r="V552" s="9" t="s">
        <v>207</v>
      </c>
      <c r="W552" s="9" t="s">
        <v>213</v>
      </c>
      <c r="X552" s="10"/>
      <c r="Y552" s="10" t="s">
        <v>245</v>
      </c>
    </row>
    <row r="553" spans="1:26" s="7" customFormat="1" x14ac:dyDescent="0.3">
      <c r="A553" s="10" t="s">
        <v>137</v>
      </c>
      <c r="B553" s="9" t="s">
        <v>35</v>
      </c>
      <c r="C553" s="9" t="s">
        <v>29</v>
      </c>
      <c r="D553" s="9" t="s">
        <v>17</v>
      </c>
      <c r="E553" s="9" t="s">
        <v>205</v>
      </c>
      <c r="F553" s="9" t="s">
        <v>205</v>
      </c>
      <c r="G553" s="10" t="s">
        <v>150</v>
      </c>
      <c r="H553" s="10" t="s">
        <v>206</v>
      </c>
      <c r="I553" s="10"/>
      <c r="J553" s="24">
        <v>0</v>
      </c>
      <c r="K553" s="28">
        <v>0</v>
      </c>
      <c r="L553" s="28"/>
      <c r="M553" s="24">
        <v>619.78922676000002</v>
      </c>
      <c r="N553" s="28">
        <v>0</v>
      </c>
      <c r="O553" s="28"/>
      <c r="P553" s="24">
        <v>0</v>
      </c>
      <c r="Q553" s="28">
        <v>0</v>
      </c>
      <c r="R553" s="28"/>
      <c r="S553" s="24">
        <v>1000</v>
      </c>
      <c r="T553" s="28">
        <v>0</v>
      </c>
      <c r="U553" s="28"/>
      <c r="V553" s="9" t="s">
        <v>207</v>
      </c>
      <c r="W553" s="9" t="s">
        <v>208</v>
      </c>
      <c r="X553" s="10" t="s">
        <v>150</v>
      </c>
      <c r="Y553" s="10"/>
    </row>
    <row r="554" spans="1:26" s="7" customFormat="1" x14ac:dyDescent="0.3">
      <c r="A554" s="10" t="s">
        <v>137</v>
      </c>
      <c r="B554" s="9" t="s">
        <v>35</v>
      </c>
      <c r="C554" s="9" t="s">
        <v>29</v>
      </c>
      <c r="D554" s="9" t="s">
        <v>17</v>
      </c>
      <c r="E554" s="9" t="s">
        <v>209</v>
      </c>
      <c r="F554" s="9" t="s">
        <v>12</v>
      </c>
      <c r="G554" s="10" t="s">
        <v>150</v>
      </c>
      <c r="H554" s="10" t="s">
        <v>210</v>
      </c>
      <c r="I554" s="10"/>
      <c r="J554" s="24">
        <v>0</v>
      </c>
      <c r="K554" s="28">
        <v>0</v>
      </c>
      <c r="L554" s="28"/>
      <c r="M554" s="24">
        <v>711.55899999999997</v>
      </c>
      <c r="N554" s="28">
        <v>11.32</v>
      </c>
      <c r="O554" s="28"/>
      <c r="P554" s="24">
        <v>0</v>
      </c>
      <c r="Q554" s="28">
        <v>0</v>
      </c>
      <c r="R554" s="28"/>
      <c r="S554" s="24">
        <v>533.66899999999998</v>
      </c>
      <c r="T554" s="28">
        <v>8.49</v>
      </c>
      <c r="U554" s="28"/>
      <c r="V554" s="9" t="s">
        <v>211</v>
      </c>
      <c r="W554" s="9" t="s">
        <v>208</v>
      </c>
      <c r="X554" s="10" t="s">
        <v>236</v>
      </c>
      <c r="Y554" s="10"/>
    </row>
    <row r="555" spans="1:26" s="7" customFormat="1" x14ac:dyDescent="0.3">
      <c r="A555" s="10" t="s">
        <v>137</v>
      </c>
      <c r="B555" s="9" t="s">
        <v>35</v>
      </c>
      <c r="C555" s="9" t="s">
        <v>29</v>
      </c>
      <c r="D555" s="14" t="s">
        <v>11</v>
      </c>
      <c r="E555" s="9" t="s">
        <v>26</v>
      </c>
      <c r="F555" s="9" t="s">
        <v>26</v>
      </c>
      <c r="G555" s="10" t="s">
        <v>150</v>
      </c>
      <c r="H555" s="10" t="s">
        <v>212</v>
      </c>
      <c r="I555" s="10"/>
      <c r="J555" s="24">
        <v>0</v>
      </c>
      <c r="K555" s="28">
        <v>0</v>
      </c>
      <c r="L555" s="28"/>
      <c r="M555" s="24">
        <v>90.95</v>
      </c>
      <c r="N555" s="28">
        <v>0</v>
      </c>
      <c r="O555" s="28"/>
      <c r="P555" s="24">
        <v>0</v>
      </c>
      <c r="Q555" s="28">
        <v>0</v>
      </c>
      <c r="R555" s="28"/>
      <c r="S555" s="24">
        <v>0</v>
      </c>
      <c r="T555" s="28">
        <v>0</v>
      </c>
      <c r="U555" s="28"/>
      <c r="V555" s="9" t="s">
        <v>207</v>
      </c>
      <c r="W555" s="9" t="s">
        <v>213</v>
      </c>
      <c r="X555" s="10" t="s">
        <v>150</v>
      </c>
      <c r="Y555" s="10"/>
    </row>
    <row r="556" spans="1:26" s="7" customFormat="1" x14ac:dyDescent="0.3">
      <c r="A556" s="10" t="s">
        <v>138</v>
      </c>
      <c r="B556" s="9" t="s">
        <v>30</v>
      </c>
      <c r="C556" s="9" t="s">
        <v>29</v>
      </c>
      <c r="D556" s="18" t="s">
        <v>14</v>
      </c>
      <c r="E556" s="9" t="s">
        <v>209</v>
      </c>
      <c r="F556" s="9" t="s">
        <v>209</v>
      </c>
      <c r="G556" s="10"/>
      <c r="H556" s="10" t="s">
        <v>253</v>
      </c>
      <c r="I556" s="10" t="s">
        <v>564</v>
      </c>
      <c r="J556" s="24">
        <v>112.99999999999999</v>
      </c>
      <c r="K556" s="28">
        <v>1.3987703090074675</v>
      </c>
      <c r="L556" s="28"/>
      <c r="M556" s="24"/>
      <c r="N556" s="28"/>
      <c r="O556" s="28"/>
      <c r="P556" s="24"/>
      <c r="Q556" s="28"/>
      <c r="R556" s="28"/>
      <c r="S556" s="24">
        <v>27.12</v>
      </c>
      <c r="T556" s="28">
        <v>0.33570487416179218</v>
      </c>
      <c r="U556" s="28"/>
      <c r="V556" s="9" t="s">
        <v>211</v>
      </c>
      <c r="W556" s="9" t="s">
        <v>208</v>
      </c>
      <c r="X556" s="10"/>
      <c r="Y556" s="10" t="s">
        <v>555</v>
      </c>
    </row>
    <row r="557" spans="1:26" s="7" customFormat="1" x14ac:dyDescent="0.3">
      <c r="A557" s="10" t="s">
        <v>138</v>
      </c>
      <c r="B557" s="9" t="s">
        <v>31</v>
      </c>
      <c r="C557" s="9" t="s">
        <v>29</v>
      </c>
      <c r="D557" s="18" t="s">
        <v>14</v>
      </c>
      <c r="E557" s="9" t="s">
        <v>209</v>
      </c>
      <c r="F557" s="9" t="s">
        <v>12</v>
      </c>
      <c r="G557" s="10"/>
      <c r="H557" s="10" t="s">
        <v>13</v>
      </c>
      <c r="I557" s="10" t="s">
        <v>584</v>
      </c>
      <c r="J557" s="24">
        <v>413.70499999999998</v>
      </c>
      <c r="K557" s="28">
        <v>5.4082055227464716</v>
      </c>
      <c r="L557" s="28"/>
      <c r="M557" s="24">
        <v>0</v>
      </c>
      <c r="N557" s="28">
        <v>0</v>
      </c>
      <c r="O557" s="28"/>
      <c r="P557" s="24">
        <v>0</v>
      </c>
      <c r="Q557" s="28">
        <v>0</v>
      </c>
      <c r="R557" s="28"/>
      <c r="S557" s="24">
        <v>128.4</v>
      </c>
      <c r="T557" s="28">
        <v>1.6785243708089608</v>
      </c>
      <c r="U557" s="28"/>
      <c r="V557" s="9" t="s">
        <v>211</v>
      </c>
      <c r="W557" s="9" t="s">
        <v>208</v>
      </c>
      <c r="X557" s="10"/>
      <c r="Y557" s="10" t="s">
        <v>588</v>
      </c>
    </row>
    <row r="558" spans="1:26" s="7" customFormat="1" x14ac:dyDescent="0.3">
      <c r="A558" s="10" t="s">
        <v>138</v>
      </c>
      <c r="B558" s="9" t="s">
        <v>31</v>
      </c>
      <c r="C558" s="9" t="s">
        <v>29</v>
      </c>
      <c r="D558" s="14" t="s">
        <v>11</v>
      </c>
      <c r="E558" s="9" t="s">
        <v>26</v>
      </c>
      <c r="F558" s="9" t="s">
        <v>26</v>
      </c>
      <c r="G558" s="10"/>
      <c r="H558" s="10" t="s">
        <v>26</v>
      </c>
      <c r="I558" s="10" t="s">
        <v>595</v>
      </c>
      <c r="J558" s="24">
        <v>0</v>
      </c>
      <c r="K558" s="28">
        <v>0</v>
      </c>
      <c r="L558" s="28"/>
      <c r="M558" s="24">
        <v>338.661</v>
      </c>
      <c r="N558" s="28">
        <v>0</v>
      </c>
      <c r="O558" s="28"/>
      <c r="P558" s="24">
        <v>0</v>
      </c>
      <c r="Q558" s="28">
        <v>0</v>
      </c>
      <c r="R558" s="28"/>
      <c r="S558" s="24">
        <v>0</v>
      </c>
      <c r="T558" s="28">
        <v>0</v>
      </c>
      <c r="U558" s="28"/>
      <c r="V558" s="9" t="s">
        <v>207</v>
      </c>
      <c r="W558" s="9" t="s">
        <v>213</v>
      </c>
      <c r="X558" s="10"/>
      <c r="Y558" s="10"/>
      <c r="Z558" s="7" t="s">
        <v>623</v>
      </c>
    </row>
    <row r="559" spans="1:26" s="7" customFormat="1" x14ac:dyDescent="0.3">
      <c r="A559" s="10" t="s">
        <v>139</v>
      </c>
      <c r="B559" s="9" t="s">
        <v>35</v>
      </c>
      <c r="C559" s="9" t="s">
        <v>29</v>
      </c>
      <c r="D559" s="14" t="s">
        <v>20</v>
      </c>
      <c r="E559" s="9" t="s">
        <v>205</v>
      </c>
      <c r="F559" s="9" t="s">
        <v>205</v>
      </c>
      <c r="G559" s="10" t="s">
        <v>150</v>
      </c>
      <c r="H559" s="10" t="s">
        <v>215</v>
      </c>
      <c r="I559" s="10"/>
      <c r="J559" s="24">
        <f>229*0.3</f>
        <v>68.7</v>
      </c>
      <c r="K559" s="28">
        <v>0</v>
      </c>
      <c r="L559" s="28"/>
      <c r="M559" s="24">
        <v>0</v>
      </c>
      <c r="N559" s="28">
        <v>0</v>
      </c>
      <c r="O559" s="28"/>
      <c r="P559" s="24">
        <v>0</v>
      </c>
      <c r="Q559" s="28">
        <v>0</v>
      </c>
      <c r="R559" s="28"/>
      <c r="S559" s="24">
        <v>0</v>
      </c>
      <c r="T559" s="28">
        <v>0</v>
      </c>
      <c r="U559" s="28"/>
      <c r="V559" s="9" t="s">
        <v>207</v>
      </c>
      <c r="W559" s="9" t="s">
        <v>213</v>
      </c>
      <c r="X559" s="10" t="s">
        <v>150</v>
      </c>
      <c r="Y559" s="10"/>
    </row>
    <row r="560" spans="1:26" s="7" customFormat="1" x14ac:dyDescent="0.3">
      <c r="A560" s="10" t="s">
        <v>139</v>
      </c>
      <c r="B560" s="9" t="s">
        <v>31</v>
      </c>
      <c r="C560" s="9" t="s">
        <v>29</v>
      </c>
      <c r="D560" s="14" t="s">
        <v>20</v>
      </c>
      <c r="E560" s="9" t="s">
        <v>205</v>
      </c>
      <c r="F560" s="9" t="s">
        <v>205</v>
      </c>
      <c r="G560" s="10"/>
      <c r="H560" s="10" t="s">
        <v>26</v>
      </c>
      <c r="I560" s="10" t="s">
        <v>587</v>
      </c>
      <c r="J560" s="24">
        <v>164.78</v>
      </c>
      <c r="K560" s="28">
        <v>0</v>
      </c>
      <c r="L560" s="28"/>
      <c r="M560" s="24">
        <v>0</v>
      </c>
      <c r="N560" s="28">
        <v>0</v>
      </c>
      <c r="O560" s="28"/>
      <c r="P560" s="24">
        <v>0</v>
      </c>
      <c r="Q560" s="28">
        <v>0</v>
      </c>
      <c r="R560" s="28"/>
      <c r="S560" s="24">
        <v>0</v>
      </c>
      <c r="T560" s="28">
        <v>0</v>
      </c>
      <c r="U560" s="28"/>
      <c r="V560" s="9" t="s">
        <v>207</v>
      </c>
      <c r="W560" s="9" t="s">
        <v>213</v>
      </c>
      <c r="X560" s="10"/>
      <c r="Y560" s="10" t="s">
        <v>613</v>
      </c>
    </row>
    <row r="561" spans="1:25" s="7" customFormat="1" x14ac:dyDescent="0.3">
      <c r="A561" s="10" t="s">
        <v>139</v>
      </c>
      <c r="B561" s="9" t="s">
        <v>31</v>
      </c>
      <c r="C561" s="9" t="s">
        <v>29</v>
      </c>
      <c r="D561" s="18" t="s">
        <v>14</v>
      </c>
      <c r="E561" s="9" t="s">
        <v>209</v>
      </c>
      <c r="F561" s="9" t="s">
        <v>12</v>
      </c>
      <c r="G561" s="10"/>
      <c r="H561" s="10" t="s">
        <v>13</v>
      </c>
      <c r="I561" s="10" t="s">
        <v>622</v>
      </c>
      <c r="J561" s="24">
        <v>919.55799999999999</v>
      </c>
      <c r="K561" s="28">
        <v>46.366320074346596</v>
      </c>
      <c r="L561" s="28"/>
      <c r="M561" s="24">
        <v>0</v>
      </c>
      <c r="N561" s="28">
        <v>0</v>
      </c>
      <c r="O561" s="28"/>
      <c r="P561" s="24">
        <v>0</v>
      </c>
      <c r="Q561" s="28">
        <v>0</v>
      </c>
      <c r="R561" s="28"/>
      <c r="S561" s="24">
        <v>685.44200000000001</v>
      </c>
      <c r="T561" s="28">
        <v>34.561629787789649</v>
      </c>
      <c r="U561" s="28"/>
      <c r="V561" s="9" t="s">
        <v>211</v>
      </c>
      <c r="W561" s="9" t="s">
        <v>208</v>
      </c>
      <c r="X561" s="10"/>
      <c r="Y561" s="10" t="s">
        <v>588</v>
      </c>
    </row>
    <row r="562" spans="1:25" s="7" customFormat="1" x14ac:dyDescent="0.3">
      <c r="A562" s="10" t="s">
        <v>139</v>
      </c>
      <c r="B562" s="9" t="s">
        <v>31</v>
      </c>
      <c r="C562" s="9" t="s">
        <v>29</v>
      </c>
      <c r="D562" s="14" t="s">
        <v>11</v>
      </c>
      <c r="E562" s="9" t="s">
        <v>26</v>
      </c>
      <c r="F562" s="9" t="s">
        <v>26</v>
      </c>
      <c r="G562" s="10"/>
      <c r="H562" s="10" t="s">
        <v>26</v>
      </c>
      <c r="I562" s="10" t="s">
        <v>595</v>
      </c>
      <c r="J562" s="24">
        <v>356.09600000000006</v>
      </c>
      <c r="K562" s="28">
        <v>0</v>
      </c>
      <c r="L562" s="28"/>
      <c r="M562" s="24">
        <v>0</v>
      </c>
      <c r="N562" s="28">
        <v>0</v>
      </c>
      <c r="O562" s="28"/>
      <c r="P562" s="24">
        <v>356.096</v>
      </c>
      <c r="Q562" s="28">
        <v>0</v>
      </c>
      <c r="R562" s="28"/>
      <c r="S562" s="24">
        <v>0</v>
      </c>
      <c r="T562" s="28">
        <v>0</v>
      </c>
      <c r="U562" s="28"/>
      <c r="V562" s="9" t="s">
        <v>207</v>
      </c>
      <c r="W562" s="9" t="s">
        <v>213</v>
      </c>
      <c r="X562" s="10"/>
      <c r="Y562" s="10"/>
    </row>
    <row r="563" spans="1:25" s="7" customFormat="1" x14ac:dyDescent="0.3">
      <c r="A563" s="10" t="s">
        <v>140</v>
      </c>
      <c r="B563" s="9" t="s">
        <v>31</v>
      </c>
      <c r="C563" s="9" t="s">
        <v>2</v>
      </c>
      <c r="D563" s="18" t="s">
        <v>14</v>
      </c>
      <c r="E563" s="9" t="s">
        <v>209</v>
      </c>
      <c r="F563" s="9" t="s">
        <v>12</v>
      </c>
      <c r="G563" s="10"/>
      <c r="H563" s="10" t="s">
        <v>13</v>
      </c>
      <c r="I563" s="10" t="s">
        <v>584</v>
      </c>
      <c r="J563" s="24">
        <v>110.745</v>
      </c>
      <c r="K563" s="28">
        <v>0.73905844155844147</v>
      </c>
      <c r="L563" s="28"/>
      <c r="M563" s="24">
        <v>0</v>
      </c>
      <c r="N563" s="28">
        <v>0</v>
      </c>
      <c r="O563" s="28"/>
      <c r="P563" s="24">
        <v>0</v>
      </c>
      <c r="Q563" s="28">
        <v>0</v>
      </c>
      <c r="R563" s="28"/>
      <c r="S563" s="24">
        <v>42.8</v>
      </c>
      <c r="T563" s="28">
        <v>0.287012987012987</v>
      </c>
      <c r="U563" s="28"/>
      <c r="V563" s="9" t="s">
        <v>211</v>
      </c>
      <c r="W563" s="9" t="s">
        <v>208</v>
      </c>
      <c r="X563" s="10"/>
      <c r="Y563" s="10" t="s">
        <v>589</v>
      </c>
    </row>
    <row r="564" spans="1:25" s="7" customFormat="1" x14ac:dyDescent="0.3">
      <c r="A564" s="10" t="s">
        <v>140</v>
      </c>
      <c r="B564" s="9" t="s">
        <v>31</v>
      </c>
      <c r="C564" s="9" t="s">
        <v>2</v>
      </c>
      <c r="D564" s="14" t="s">
        <v>11</v>
      </c>
      <c r="E564" s="9" t="s">
        <v>26</v>
      </c>
      <c r="F564" s="9" t="s">
        <v>26</v>
      </c>
      <c r="G564" s="10"/>
      <c r="H564" s="10" t="s">
        <v>26</v>
      </c>
      <c r="I564" s="10" t="s">
        <v>595</v>
      </c>
      <c r="J564" s="24">
        <v>105.45920000000001</v>
      </c>
      <c r="K564" s="28">
        <v>0</v>
      </c>
      <c r="L564" s="28"/>
      <c r="M564" s="24">
        <v>0</v>
      </c>
      <c r="N564" s="28">
        <v>0</v>
      </c>
      <c r="O564" s="28"/>
      <c r="P564" s="24">
        <v>105.45920000000001</v>
      </c>
      <c r="Q564" s="28">
        <v>0</v>
      </c>
      <c r="R564" s="28"/>
      <c r="S564" s="24">
        <v>0</v>
      </c>
      <c r="T564" s="28">
        <v>0</v>
      </c>
      <c r="U564" s="28"/>
      <c r="V564" s="9" t="s">
        <v>207</v>
      </c>
      <c r="W564" s="9" t="s">
        <v>213</v>
      </c>
      <c r="X564" s="10"/>
      <c r="Y564" s="10"/>
    </row>
    <row r="565" spans="1:25" s="7" customFormat="1" x14ac:dyDescent="0.3">
      <c r="A565" s="10" t="s">
        <v>141</v>
      </c>
      <c r="B565" s="9" t="s">
        <v>30</v>
      </c>
      <c r="C565" s="9" t="s">
        <v>2</v>
      </c>
      <c r="D565" s="14" t="s">
        <v>20</v>
      </c>
      <c r="E565" s="9" t="s">
        <v>205</v>
      </c>
      <c r="F565" s="9" t="s">
        <v>205</v>
      </c>
      <c r="G565" s="10"/>
      <c r="H565" s="10" t="s">
        <v>241</v>
      </c>
      <c r="I565" s="10" t="s">
        <v>566</v>
      </c>
      <c r="J565" s="24">
        <v>113</v>
      </c>
      <c r="K565" s="28"/>
      <c r="L565" s="28"/>
      <c r="M565" s="24"/>
      <c r="N565" s="28"/>
      <c r="O565" s="28"/>
      <c r="P565" s="24"/>
      <c r="Q565" s="28"/>
      <c r="R565" s="28"/>
      <c r="S565" s="24"/>
      <c r="T565" s="28"/>
      <c r="U565" s="28"/>
      <c r="V565" s="9" t="s">
        <v>207</v>
      </c>
      <c r="W565" s="9" t="s">
        <v>213</v>
      </c>
      <c r="X565" s="10"/>
      <c r="Y565" s="10" t="s">
        <v>274</v>
      </c>
    </row>
    <row r="566" spans="1:25" s="7" customFormat="1" x14ac:dyDescent="0.3">
      <c r="A566" s="10" t="s">
        <v>141</v>
      </c>
      <c r="B566" s="9" t="s">
        <v>30</v>
      </c>
      <c r="C566" s="9" t="s">
        <v>2</v>
      </c>
      <c r="D566" s="18" t="s">
        <v>14</v>
      </c>
      <c r="E566" s="9" t="s">
        <v>209</v>
      </c>
      <c r="F566" s="9" t="s">
        <v>12</v>
      </c>
      <c r="G566" s="10"/>
      <c r="H566" s="10" t="s">
        <v>238</v>
      </c>
      <c r="I566" s="10" t="s">
        <v>565</v>
      </c>
      <c r="J566" s="24"/>
      <c r="K566" s="28"/>
      <c r="L566" s="28"/>
      <c r="M566" s="24"/>
      <c r="N566" s="28"/>
      <c r="O566" s="28"/>
      <c r="P566" s="24"/>
      <c r="Q566" s="28"/>
      <c r="R566" s="28"/>
      <c r="S566" s="24">
        <v>72.602000000000004</v>
      </c>
      <c r="T566" s="28">
        <v>2.6873578535891972E-2</v>
      </c>
      <c r="U566" s="28"/>
      <c r="V566" s="9" t="s">
        <v>211</v>
      </c>
      <c r="W566" s="9" t="s">
        <v>208</v>
      </c>
      <c r="X566" s="10"/>
      <c r="Y566" s="10" t="s">
        <v>555</v>
      </c>
    </row>
    <row r="567" spans="1:25" s="7" customFormat="1" x14ac:dyDescent="0.3">
      <c r="A567" s="10" t="s">
        <v>141</v>
      </c>
      <c r="B567" s="9" t="s">
        <v>30</v>
      </c>
      <c r="C567" s="9" t="s">
        <v>2</v>
      </c>
      <c r="D567" s="14" t="s">
        <v>11</v>
      </c>
      <c r="E567" s="9" t="s">
        <v>26</v>
      </c>
      <c r="F567" s="9" t="s">
        <v>26</v>
      </c>
      <c r="G567" s="10"/>
      <c r="H567" s="10" t="s">
        <v>180</v>
      </c>
      <c r="I567" s="10" t="s">
        <v>567</v>
      </c>
      <c r="J567" s="24"/>
      <c r="K567" s="28"/>
      <c r="L567" s="28"/>
      <c r="M567" s="24">
        <v>85</v>
      </c>
      <c r="N567" s="28"/>
      <c r="O567" s="28"/>
      <c r="P567" s="24"/>
      <c r="Q567" s="28"/>
      <c r="R567" s="28"/>
      <c r="S567" s="24"/>
      <c r="T567" s="28"/>
      <c r="U567" s="28"/>
      <c r="V567" s="9" t="s">
        <v>207</v>
      </c>
      <c r="W567" s="9" t="s">
        <v>213</v>
      </c>
      <c r="X567" s="10"/>
      <c r="Y567" s="10" t="s">
        <v>245</v>
      </c>
    </row>
    <row r="568" spans="1:25" s="7" customFormat="1" x14ac:dyDescent="0.3">
      <c r="A568" s="10" t="s">
        <v>142</v>
      </c>
      <c r="B568" s="9" t="s">
        <v>30</v>
      </c>
      <c r="C568" s="9" t="s">
        <v>2</v>
      </c>
      <c r="D568" s="18" t="s">
        <v>14</v>
      </c>
      <c r="E568" s="9" t="s">
        <v>209</v>
      </c>
      <c r="F568" s="9" t="s">
        <v>12</v>
      </c>
      <c r="G568" s="10"/>
      <c r="H568" s="10" t="s">
        <v>238</v>
      </c>
      <c r="I568" s="10" t="s">
        <v>568</v>
      </c>
      <c r="J568" s="24"/>
      <c r="K568" s="28"/>
      <c r="L568" s="28"/>
      <c r="M568" s="24"/>
      <c r="N568" s="28"/>
      <c r="O568" s="28"/>
      <c r="P568" s="24">
        <v>90.4</v>
      </c>
      <c r="Q568" s="28">
        <v>2.4586288416075651E-2</v>
      </c>
      <c r="R568" s="28"/>
      <c r="S568" s="24">
        <v>135.6</v>
      </c>
      <c r="T568" s="28">
        <v>3.687943262411348E-2</v>
      </c>
      <c r="U568" s="28"/>
      <c r="V568" s="9" t="s">
        <v>211</v>
      </c>
      <c r="W568" s="9" t="s">
        <v>208</v>
      </c>
      <c r="X568" s="10"/>
      <c r="Y568" s="10" t="s">
        <v>555</v>
      </c>
    </row>
    <row r="569" spans="1:25" s="7" customFormat="1" x14ac:dyDescent="0.3">
      <c r="A569" s="10" t="s">
        <v>142</v>
      </c>
      <c r="B569" s="9" t="s">
        <v>30</v>
      </c>
      <c r="C569" s="9" t="s">
        <v>2</v>
      </c>
      <c r="D569" s="14" t="s">
        <v>11</v>
      </c>
      <c r="E569" s="9" t="s">
        <v>26</v>
      </c>
      <c r="F569" s="9" t="s">
        <v>26</v>
      </c>
      <c r="G569" s="10"/>
      <c r="H569" s="10" t="s">
        <v>180</v>
      </c>
      <c r="I569" s="10" t="s">
        <v>569</v>
      </c>
      <c r="J569" s="24">
        <v>85</v>
      </c>
      <c r="K569" s="28"/>
      <c r="L569" s="28"/>
      <c r="M569" s="24"/>
      <c r="N569" s="28"/>
      <c r="O569" s="28"/>
      <c r="P569" s="24">
        <v>85</v>
      </c>
      <c r="Q569" s="28"/>
      <c r="R569" s="28"/>
      <c r="S569" s="24"/>
      <c r="T569" s="28"/>
      <c r="U569" s="28"/>
      <c r="V569" s="9" t="s">
        <v>207</v>
      </c>
      <c r="W569" s="9" t="s">
        <v>213</v>
      </c>
      <c r="X569" s="10"/>
      <c r="Y569" s="10" t="s">
        <v>267</v>
      </c>
    </row>
    <row r="570" spans="1:25" s="7" customFormat="1" x14ac:dyDescent="0.3">
      <c r="A570" s="10" t="s">
        <v>142</v>
      </c>
      <c r="B570" s="9" t="s">
        <v>31</v>
      </c>
      <c r="C570" s="9" t="s">
        <v>2</v>
      </c>
      <c r="D570" s="18" t="s">
        <v>14</v>
      </c>
      <c r="E570" s="9" t="s">
        <v>209</v>
      </c>
      <c r="F570" s="9" t="s">
        <v>12</v>
      </c>
      <c r="G570" s="10"/>
      <c r="H570" s="10" t="s">
        <v>13</v>
      </c>
      <c r="I570" s="10" t="s">
        <v>584</v>
      </c>
      <c r="J570" s="24">
        <v>0</v>
      </c>
      <c r="K570" s="28">
        <v>0</v>
      </c>
      <c r="L570" s="28"/>
      <c r="M570" s="24">
        <v>0</v>
      </c>
      <c r="N570" s="28">
        <v>0</v>
      </c>
      <c r="O570" s="28"/>
      <c r="P570" s="24">
        <v>63.22</v>
      </c>
      <c r="Q570" s="28">
        <v>1.7825059101654848E-2</v>
      </c>
      <c r="R570" s="28"/>
      <c r="S570" s="24">
        <v>45.78</v>
      </c>
      <c r="T570" s="28">
        <v>1.2907801418439717E-2</v>
      </c>
      <c r="U570" s="28"/>
      <c r="V570" s="9" t="s">
        <v>211</v>
      </c>
      <c r="W570" s="9" t="s">
        <v>208</v>
      </c>
      <c r="X570" s="10"/>
      <c r="Y570" s="10" t="s">
        <v>585</v>
      </c>
    </row>
    <row r="571" spans="1:25" s="7" customFormat="1" x14ac:dyDescent="0.3">
      <c r="A571" s="10" t="s">
        <v>177</v>
      </c>
      <c r="B571" s="9" t="s">
        <v>30</v>
      </c>
      <c r="C571" s="9" t="s">
        <v>2</v>
      </c>
      <c r="D571" s="14" t="s">
        <v>20</v>
      </c>
      <c r="E571" s="9" t="s">
        <v>205</v>
      </c>
      <c r="F571" s="9" t="s">
        <v>205</v>
      </c>
      <c r="G571" s="10"/>
      <c r="H571" s="10" t="s">
        <v>241</v>
      </c>
      <c r="I571" s="10" t="s">
        <v>572</v>
      </c>
      <c r="J571" s="24">
        <v>102.83</v>
      </c>
      <c r="K571" s="28"/>
      <c r="L571" s="28"/>
      <c r="M571" s="24"/>
      <c r="N571" s="28"/>
      <c r="O571" s="28"/>
      <c r="P571" s="24"/>
      <c r="Q571" s="28"/>
      <c r="R571" s="28"/>
      <c r="S571" s="24"/>
      <c r="T571" s="28"/>
      <c r="U571" s="28"/>
      <c r="V571" s="9" t="s">
        <v>207</v>
      </c>
      <c r="W571" s="9" t="s">
        <v>213</v>
      </c>
      <c r="X571" s="10"/>
      <c r="Y571" s="10" t="s">
        <v>243</v>
      </c>
    </row>
    <row r="572" spans="1:25" s="7" customFormat="1" x14ac:dyDescent="0.3">
      <c r="A572" s="10" t="s">
        <v>177</v>
      </c>
      <c r="B572" s="9" t="s">
        <v>30</v>
      </c>
      <c r="C572" s="9" t="s">
        <v>2</v>
      </c>
      <c r="D572" s="18" t="s">
        <v>14</v>
      </c>
      <c r="E572" s="9" t="s">
        <v>209</v>
      </c>
      <c r="F572" s="9" t="s">
        <v>12</v>
      </c>
      <c r="G572" s="10"/>
      <c r="H572" s="10" t="s">
        <v>238</v>
      </c>
      <c r="I572" s="10" t="s">
        <v>570</v>
      </c>
      <c r="J572" s="24"/>
      <c r="K572" s="28"/>
      <c r="L572" s="28"/>
      <c r="M572" s="24"/>
      <c r="N572" s="28"/>
      <c r="O572" s="28"/>
      <c r="P572" s="24"/>
      <c r="Q572" s="28"/>
      <c r="R572" s="28"/>
      <c r="S572" s="24">
        <v>223.17500000000001</v>
      </c>
      <c r="T572" s="28">
        <v>0.40597222222222223</v>
      </c>
      <c r="U572" s="28"/>
      <c r="V572" s="9" t="s">
        <v>211</v>
      </c>
      <c r="W572" s="9" t="s">
        <v>208</v>
      </c>
      <c r="X572" s="10"/>
      <c r="Y572" s="10" t="s">
        <v>555</v>
      </c>
    </row>
    <row r="573" spans="1:25" s="7" customFormat="1" x14ac:dyDescent="0.3">
      <c r="A573" s="10" t="s">
        <v>177</v>
      </c>
      <c r="B573" s="9" t="s">
        <v>30</v>
      </c>
      <c r="C573" s="9" t="s">
        <v>2</v>
      </c>
      <c r="D573" s="14" t="s">
        <v>11</v>
      </c>
      <c r="E573" s="9" t="s">
        <v>26</v>
      </c>
      <c r="F573" s="9" t="s">
        <v>26</v>
      </c>
      <c r="G573" s="10"/>
      <c r="H573" s="10" t="s">
        <v>180</v>
      </c>
      <c r="I573" s="10" t="s">
        <v>571</v>
      </c>
      <c r="J573" s="24">
        <v>85</v>
      </c>
      <c r="K573" s="28"/>
      <c r="L573" s="28"/>
      <c r="M573" s="24"/>
      <c r="N573" s="28"/>
      <c r="O573" s="28"/>
      <c r="P573" s="24">
        <v>85</v>
      </c>
      <c r="Q573" s="28"/>
      <c r="R573" s="28"/>
      <c r="S573" s="24"/>
      <c r="T573" s="28"/>
      <c r="U573" s="28"/>
      <c r="V573" s="9" t="s">
        <v>207</v>
      </c>
      <c r="W573" s="9" t="s">
        <v>213</v>
      </c>
      <c r="X573" s="10"/>
      <c r="Y573" s="10" t="s">
        <v>672</v>
      </c>
    </row>
    <row r="574" spans="1:25" s="7" customFormat="1" x14ac:dyDescent="0.3">
      <c r="A574" s="10" t="s">
        <v>177</v>
      </c>
      <c r="B574" s="9" t="s">
        <v>31</v>
      </c>
      <c r="C574" s="9" t="s">
        <v>2</v>
      </c>
      <c r="D574" s="14" t="s">
        <v>20</v>
      </c>
      <c r="E574" s="9" t="s">
        <v>205</v>
      </c>
      <c r="F574" s="9" t="s">
        <v>205</v>
      </c>
      <c r="G574" s="10"/>
      <c r="H574" s="10" t="s">
        <v>26</v>
      </c>
      <c r="I574" s="10" t="s">
        <v>587</v>
      </c>
      <c r="J574" s="24">
        <v>41.730000000000004</v>
      </c>
      <c r="K574" s="28">
        <v>0</v>
      </c>
      <c r="L574" s="28"/>
      <c r="M574" s="24">
        <v>0</v>
      </c>
      <c r="N574" s="28">
        <v>0</v>
      </c>
      <c r="O574" s="28"/>
      <c r="P574" s="24">
        <v>0</v>
      </c>
      <c r="Q574" s="28">
        <v>0</v>
      </c>
      <c r="R574" s="28"/>
      <c r="S574" s="24">
        <v>0</v>
      </c>
      <c r="T574" s="28">
        <v>0</v>
      </c>
      <c r="U574" s="28"/>
      <c r="V574" s="9" t="s">
        <v>207</v>
      </c>
      <c r="W574" s="9" t="s">
        <v>213</v>
      </c>
      <c r="X574" s="10"/>
      <c r="Y574" s="10" t="s">
        <v>585</v>
      </c>
    </row>
    <row r="575" spans="1:25" s="7" customFormat="1" x14ac:dyDescent="0.3">
      <c r="A575" s="10" t="s">
        <v>177</v>
      </c>
      <c r="B575" s="9" t="s">
        <v>31</v>
      </c>
      <c r="C575" s="9" t="s">
        <v>2</v>
      </c>
      <c r="D575" s="18" t="s">
        <v>14</v>
      </c>
      <c r="E575" s="9" t="s">
        <v>209</v>
      </c>
      <c r="F575" s="9" t="s">
        <v>12</v>
      </c>
      <c r="G575" s="10"/>
      <c r="H575" s="10" t="s">
        <v>13</v>
      </c>
      <c r="I575" s="10" t="s">
        <v>584</v>
      </c>
      <c r="J575" s="24">
        <v>0</v>
      </c>
      <c r="K575" s="28">
        <v>0</v>
      </c>
      <c r="L575" s="28"/>
      <c r="M575" s="24">
        <v>0</v>
      </c>
      <c r="N575" s="28">
        <v>0</v>
      </c>
      <c r="O575" s="28"/>
      <c r="P575" s="24">
        <v>0</v>
      </c>
      <c r="Q575" s="28">
        <v>0</v>
      </c>
      <c r="R575" s="28"/>
      <c r="S575" s="24">
        <v>76.3</v>
      </c>
      <c r="T575" s="28">
        <v>0.14399999999999999</v>
      </c>
      <c r="U575" s="28"/>
      <c r="V575" s="9" t="s">
        <v>211</v>
      </c>
      <c r="W575" s="9" t="s">
        <v>208</v>
      </c>
      <c r="X575" s="10"/>
      <c r="Y575" s="10" t="s">
        <v>585</v>
      </c>
    </row>
    <row r="576" spans="1:25" s="7" customFormat="1" x14ac:dyDescent="0.3">
      <c r="A576" s="10" t="s">
        <v>143</v>
      </c>
      <c r="B576" s="9" t="s">
        <v>35</v>
      </c>
      <c r="C576" s="9" t="s">
        <v>29</v>
      </c>
      <c r="D576" s="9" t="s">
        <v>17</v>
      </c>
      <c r="E576" s="9" t="s">
        <v>205</v>
      </c>
      <c r="F576" s="9" t="s">
        <v>205</v>
      </c>
      <c r="G576" s="10" t="s">
        <v>150</v>
      </c>
      <c r="H576" s="10" t="s">
        <v>206</v>
      </c>
      <c r="I576" s="10"/>
      <c r="J576" s="24">
        <v>0</v>
      </c>
      <c r="K576" s="28">
        <v>0</v>
      </c>
      <c r="L576" s="28"/>
      <c r="M576" s="24">
        <v>500</v>
      </c>
      <c r="N576" s="28">
        <v>0</v>
      </c>
      <c r="O576" s="28"/>
      <c r="P576" s="24">
        <v>0</v>
      </c>
      <c r="Q576" s="28">
        <v>0</v>
      </c>
      <c r="R576" s="28"/>
      <c r="S576" s="24">
        <v>1000</v>
      </c>
      <c r="T576" s="28">
        <v>0</v>
      </c>
      <c r="U576" s="28"/>
      <c r="V576" s="9" t="s">
        <v>207</v>
      </c>
      <c r="W576" s="9" t="s">
        <v>208</v>
      </c>
      <c r="X576" s="10" t="s">
        <v>150</v>
      </c>
      <c r="Y576" s="10"/>
    </row>
    <row r="577" spans="1:194" s="7" customFormat="1" x14ac:dyDescent="0.3">
      <c r="A577" s="10" t="s">
        <v>143</v>
      </c>
      <c r="B577" s="9" t="s">
        <v>35</v>
      </c>
      <c r="C577" s="9" t="s">
        <v>29</v>
      </c>
      <c r="D577" s="9" t="s">
        <v>17</v>
      </c>
      <c r="E577" s="9" t="s">
        <v>209</v>
      </c>
      <c r="F577" s="9" t="s">
        <v>12</v>
      </c>
      <c r="G577" s="10" t="s">
        <v>150</v>
      </c>
      <c r="H577" s="10" t="s">
        <v>219</v>
      </c>
      <c r="I577" s="10"/>
      <c r="J577" s="24">
        <v>0</v>
      </c>
      <c r="K577" s="28">
        <v>0</v>
      </c>
      <c r="L577" s="28"/>
      <c r="M577" s="24">
        <v>476.49</v>
      </c>
      <c r="N577" s="28">
        <v>4.6391249718811327</v>
      </c>
      <c r="O577" s="28"/>
      <c r="P577" s="24">
        <v>0</v>
      </c>
      <c r="Q577" s="28">
        <v>0</v>
      </c>
      <c r="R577" s="28"/>
      <c r="S577" s="24">
        <v>527.779</v>
      </c>
      <c r="T577" s="28">
        <v>5.1384696587726983</v>
      </c>
      <c r="U577" s="28"/>
      <c r="V577" s="9" t="s">
        <v>211</v>
      </c>
      <c r="W577" s="9" t="s">
        <v>208</v>
      </c>
      <c r="X577" s="10" t="s">
        <v>150</v>
      </c>
      <c r="Y577" s="10"/>
    </row>
    <row r="578" spans="1:194" s="7" customFormat="1" x14ac:dyDescent="0.3">
      <c r="A578" s="10" t="s">
        <v>143</v>
      </c>
      <c r="B578" s="9" t="s">
        <v>35</v>
      </c>
      <c r="C578" s="9" t="s">
        <v>29</v>
      </c>
      <c r="D578" s="14" t="s">
        <v>11</v>
      </c>
      <c r="E578" s="9" t="s">
        <v>26</v>
      </c>
      <c r="F578" s="9" t="s">
        <v>26</v>
      </c>
      <c r="G578" s="10" t="s">
        <v>150</v>
      </c>
      <c r="H578" s="10" t="s">
        <v>212</v>
      </c>
      <c r="I578" s="10"/>
      <c r="J578" s="24">
        <v>0</v>
      </c>
      <c r="K578" s="28">
        <v>0</v>
      </c>
      <c r="L578" s="28"/>
      <c r="M578" s="24">
        <f>206535.68/1000</f>
        <v>206.53567999999999</v>
      </c>
      <c r="N578" s="28">
        <v>0</v>
      </c>
      <c r="O578" s="28"/>
      <c r="P578" s="24">
        <v>0</v>
      </c>
      <c r="Q578" s="28">
        <v>0</v>
      </c>
      <c r="R578" s="28"/>
      <c r="S578" s="24">
        <v>0</v>
      </c>
      <c r="T578" s="28">
        <v>0</v>
      </c>
      <c r="U578" s="28"/>
      <c r="V578" s="9" t="s">
        <v>207</v>
      </c>
      <c r="W578" s="9" t="s">
        <v>213</v>
      </c>
      <c r="X578" s="10" t="s">
        <v>150</v>
      </c>
      <c r="Y578" s="10"/>
    </row>
    <row r="579" spans="1:194" s="7" customFormat="1" x14ac:dyDescent="0.3">
      <c r="A579" s="10" t="s">
        <v>144</v>
      </c>
      <c r="B579" s="9" t="s">
        <v>30</v>
      </c>
      <c r="C579" s="9" t="s">
        <v>2</v>
      </c>
      <c r="D579" s="14" t="s">
        <v>20</v>
      </c>
      <c r="E579" s="9" t="s">
        <v>205</v>
      </c>
      <c r="F579" s="9" t="s">
        <v>205</v>
      </c>
      <c r="G579" s="10"/>
      <c r="H579" s="10" t="s">
        <v>241</v>
      </c>
      <c r="I579" s="10" t="s">
        <v>574</v>
      </c>
      <c r="J579" s="24">
        <v>113</v>
      </c>
      <c r="K579" s="28"/>
      <c r="L579" s="28"/>
      <c r="M579" s="24"/>
      <c r="N579" s="28"/>
      <c r="O579" s="28"/>
      <c r="P579" s="24"/>
      <c r="Q579" s="28"/>
      <c r="R579" s="28"/>
      <c r="S579" s="24"/>
      <c r="T579" s="28"/>
      <c r="U579" s="28"/>
      <c r="V579" s="9" t="s">
        <v>207</v>
      </c>
      <c r="W579" s="9" t="s">
        <v>213</v>
      </c>
      <c r="X579" s="10"/>
      <c r="Y579" s="10" t="s">
        <v>274</v>
      </c>
    </row>
    <row r="580" spans="1:194" s="7" customFormat="1" x14ac:dyDescent="0.3">
      <c r="A580" s="10" t="s">
        <v>144</v>
      </c>
      <c r="B580" s="9" t="s">
        <v>30</v>
      </c>
      <c r="C580" s="9" t="s">
        <v>2</v>
      </c>
      <c r="D580" s="18" t="s">
        <v>14</v>
      </c>
      <c r="E580" s="9" t="s">
        <v>209</v>
      </c>
      <c r="F580" s="9" t="s">
        <v>12</v>
      </c>
      <c r="G580" s="10"/>
      <c r="H580" s="10" t="s">
        <v>238</v>
      </c>
      <c r="I580" s="10" t="s">
        <v>573</v>
      </c>
      <c r="J580" s="24"/>
      <c r="K580" s="28"/>
      <c r="L580" s="28"/>
      <c r="M580" s="24"/>
      <c r="N580" s="28"/>
      <c r="O580" s="28"/>
      <c r="P580" s="24"/>
      <c r="Q580" s="28"/>
      <c r="R580" s="28"/>
      <c r="S580" s="24">
        <v>241.53800000000001</v>
      </c>
      <c r="T580" s="28">
        <v>9.1653751320887628E-2</v>
      </c>
      <c r="U580" s="28"/>
      <c r="V580" s="9" t="s">
        <v>211</v>
      </c>
      <c r="W580" s="9" t="s">
        <v>208</v>
      </c>
      <c r="X580" s="10"/>
      <c r="Y580" s="10" t="s">
        <v>555</v>
      </c>
    </row>
    <row r="581" spans="1:194" s="7" customFormat="1" x14ac:dyDescent="0.3">
      <c r="A581" s="10" t="s">
        <v>144</v>
      </c>
      <c r="B581" s="9" t="s">
        <v>30</v>
      </c>
      <c r="C581" s="9" t="s">
        <v>2</v>
      </c>
      <c r="D581" s="14" t="s">
        <v>11</v>
      </c>
      <c r="E581" s="9" t="s">
        <v>26</v>
      </c>
      <c r="F581" s="9" t="s">
        <v>26</v>
      </c>
      <c r="G581" s="10"/>
      <c r="H581" s="10" t="s">
        <v>180</v>
      </c>
      <c r="I581" s="10" t="s">
        <v>575</v>
      </c>
      <c r="J581" s="24"/>
      <c r="K581" s="28"/>
      <c r="L581" s="28"/>
      <c r="M581" s="24">
        <v>85</v>
      </c>
      <c r="N581" s="28"/>
      <c r="O581" s="28"/>
      <c r="P581" s="24"/>
      <c r="Q581" s="28"/>
      <c r="R581" s="28"/>
      <c r="S581" s="24"/>
      <c r="T581" s="28"/>
      <c r="U581" s="28"/>
      <c r="V581" s="9" t="s">
        <v>207</v>
      </c>
      <c r="W581" s="9" t="s">
        <v>213</v>
      </c>
      <c r="X581" s="10"/>
      <c r="Y581" s="10" t="s">
        <v>668</v>
      </c>
    </row>
    <row r="582" spans="1:194" s="7" customFormat="1" x14ac:dyDescent="0.3">
      <c r="A582" s="10" t="s">
        <v>157</v>
      </c>
      <c r="B582" s="9" t="s">
        <v>35</v>
      </c>
      <c r="C582" s="9" t="s">
        <v>29</v>
      </c>
      <c r="D582" s="14" t="s">
        <v>11</v>
      </c>
      <c r="E582" s="9" t="s">
        <v>26</v>
      </c>
      <c r="F582" s="9" t="s">
        <v>26</v>
      </c>
      <c r="G582" s="10" t="s">
        <v>150</v>
      </c>
      <c r="H582" s="10" t="s">
        <v>212</v>
      </c>
      <c r="I582" s="10"/>
      <c r="J582" s="24">
        <v>0</v>
      </c>
      <c r="K582" s="28">
        <v>0</v>
      </c>
      <c r="L582" s="28"/>
      <c r="M582" s="24">
        <f>390993.92/1000</f>
        <v>390.99392</v>
      </c>
      <c r="N582" s="28">
        <v>0</v>
      </c>
      <c r="O582" s="28"/>
      <c r="P582" s="24">
        <v>0</v>
      </c>
      <c r="Q582" s="28">
        <v>0</v>
      </c>
      <c r="R582" s="28"/>
      <c r="S582" s="24">
        <v>0</v>
      </c>
      <c r="T582" s="28">
        <v>0</v>
      </c>
      <c r="U582" s="28"/>
      <c r="V582" s="9" t="s">
        <v>207</v>
      </c>
      <c r="W582" s="9" t="s">
        <v>213</v>
      </c>
      <c r="X582" s="10" t="s">
        <v>150</v>
      </c>
      <c r="Y582" s="10"/>
    </row>
    <row r="583" spans="1:194" s="7" customFormat="1" x14ac:dyDescent="0.3">
      <c r="A583" s="10" t="s">
        <v>157</v>
      </c>
      <c r="B583" s="9" t="s">
        <v>31</v>
      </c>
      <c r="C583" s="9" t="s">
        <v>29</v>
      </c>
      <c r="D583" s="14" t="s">
        <v>20</v>
      </c>
      <c r="E583" s="9" t="s">
        <v>205</v>
      </c>
      <c r="F583" s="9" t="s">
        <v>205</v>
      </c>
      <c r="G583" s="10"/>
      <c r="H583" s="10" t="s">
        <v>26</v>
      </c>
      <c r="I583" s="10" t="s">
        <v>587</v>
      </c>
      <c r="J583" s="24">
        <v>0</v>
      </c>
      <c r="K583" s="28">
        <v>0</v>
      </c>
      <c r="L583" s="28"/>
      <c r="M583" s="24">
        <v>235.4</v>
      </c>
      <c r="N583" s="28">
        <v>0</v>
      </c>
      <c r="O583" s="28"/>
      <c r="P583" s="24">
        <v>0</v>
      </c>
      <c r="Q583" s="28">
        <v>0</v>
      </c>
      <c r="R583" s="28"/>
      <c r="S583" s="24">
        <v>0</v>
      </c>
      <c r="T583" s="28">
        <v>0</v>
      </c>
      <c r="U583" s="28"/>
      <c r="V583" s="9" t="s">
        <v>207</v>
      </c>
      <c r="W583" s="9" t="s">
        <v>213</v>
      </c>
      <c r="X583" s="10"/>
      <c r="Y583" s="10" t="s">
        <v>589</v>
      </c>
    </row>
    <row r="584" spans="1:194" s="7" customFormat="1" x14ac:dyDescent="0.3">
      <c r="A584" s="10" t="s">
        <v>157</v>
      </c>
      <c r="B584" s="9" t="s">
        <v>31</v>
      </c>
      <c r="C584" s="9" t="s">
        <v>29</v>
      </c>
      <c r="D584" s="18" t="s">
        <v>14</v>
      </c>
      <c r="E584" s="9" t="s">
        <v>209</v>
      </c>
      <c r="F584" s="9" t="s">
        <v>12</v>
      </c>
      <c r="G584" s="10"/>
      <c r="H584" s="10" t="s">
        <v>617</v>
      </c>
      <c r="I584" s="10" t="s">
        <v>584</v>
      </c>
      <c r="J584" s="24">
        <v>615.25</v>
      </c>
      <c r="K584" s="28">
        <v>6.705406416612103</v>
      </c>
      <c r="L584" s="28"/>
      <c r="M584" s="24">
        <v>847.59400000000005</v>
      </c>
      <c r="N584" s="28">
        <v>9.2376477573578768</v>
      </c>
      <c r="O584" s="28"/>
      <c r="P584" s="24">
        <v>0</v>
      </c>
      <c r="Q584" s="28">
        <v>0</v>
      </c>
      <c r="R584" s="28"/>
      <c r="S584" s="24">
        <v>0</v>
      </c>
      <c r="T584" s="28">
        <v>0</v>
      </c>
      <c r="U584" s="28"/>
      <c r="V584" s="9" t="s">
        <v>211</v>
      </c>
      <c r="W584" s="9" t="s">
        <v>208</v>
      </c>
      <c r="X584" s="10"/>
      <c r="Y584" s="10" t="s">
        <v>589</v>
      </c>
    </row>
    <row r="585" spans="1:194" s="7" customFormat="1" x14ac:dyDescent="0.3">
      <c r="A585" s="10" t="s">
        <v>157</v>
      </c>
      <c r="B585" s="9" t="s">
        <v>31</v>
      </c>
      <c r="C585" s="9" t="s">
        <v>29</v>
      </c>
      <c r="D585" s="14" t="s">
        <v>20</v>
      </c>
      <c r="E585" s="9" t="s">
        <v>209</v>
      </c>
      <c r="F585" s="9" t="s">
        <v>12</v>
      </c>
      <c r="G585" s="10"/>
      <c r="H585" s="10" t="s">
        <v>13</v>
      </c>
      <c r="I585" s="10" t="s">
        <v>586</v>
      </c>
      <c r="J585" s="24">
        <v>0</v>
      </c>
      <c r="K585" s="28">
        <v>0</v>
      </c>
      <c r="L585" s="28"/>
      <c r="M585" s="24">
        <v>96.3</v>
      </c>
      <c r="N585" s="28">
        <v>0</v>
      </c>
      <c r="O585" s="28"/>
      <c r="P585" s="24">
        <v>0</v>
      </c>
      <c r="Q585" s="28">
        <v>0</v>
      </c>
      <c r="R585" s="28"/>
      <c r="S585" s="24">
        <v>0</v>
      </c>
      <c r="T585" s="28">
        <v>0</v>
      </c>
      <c r="U585" s="28"/>
      <c r="V585" s="9" t="s">
        <v>207</v>
      </c>
      <c r="W585" s="9" t="s">
        <v>213</v>
      </c>
      <c r="X585" s="10"/>
      <c r="Y585" s="10" t="s">
        <v>589</v>
      </c>
    </row>
    <row r="586" spans="1:194" ht="9.6" customHeight="1" x14ac:dyDescent="0.3">
      <c r="A586" s="20" t="s">
        <v>158</v>
      </c>
      <c r="B586" s="9" t="s">
        <v>38</v>
      </c>
      <c r="C586" s="9" t="s">
        <v>29</v>
      </c>
      <c r="D586" s="18" t="s">
        <v>14</v>
      </c>
      <c r="E586" s="9" t="s">
        <v>205</v>
      </c>
      <c r="F586" s="9" t="s">
        <v>205</v>
      </c>
      <c r="G586" s="10"/>
      <c r="H586" s="10" t="s">
        <v>26</v>
      </c>
      <c r="I586" s="10" t="s">
        <v>661</v>
      </c>
      <c r="J586" s="40"/>
      <c r="K586" s="28"/>
      <c r="L586" s="28"/>
      <c r="M586" s="24">
        <f>5000*1.07</f>
        <v>5350</v>
      </c>
      <c r="N586" s="28"/>
      <c r="O586" s="28"/>
      <c r="P586" s="24"/>
      <c r="Q586" s="28"/>
      <c r="R586" s="28"/>
      <c r="S586" s="24"/>
      <c r="T586" s="28"/>
      <c r="U586" s="28"/>
      <c r="V586" s="9" t="s">
        <v>207</v>
      </c>
      <c r="W586" s="9" t="s">
        <v>208</v>
      </c>
      <c r="X586" s="10"/>
      <c r="Y586" s="10" t="s">
        <v>662</v>
      </c>
      <c r="Z586" s="7"/>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c r="BA586" s="3"/>
      <c r="BB586" s="3"/>
      <c r="BC586" s="3"/>
      <c r="BD586" s="3"/>
      <c r="BE586" s="3"/>
      <c r="BF586" s="3"/>
      <c r="BG586" s="3"/>
      <c r="BH586" s="3"/>
      <c r="BI586" s="3"/>
      <c r="BJ586" s="3"/>
      <c r="BK586" s="3"/>
      <c r="BL586" s="3"/>
      <c r="BM586" s="3"/>
      <c r="BN586" s="3"/>
      <c r="BO586" s="3"/>
      <c r="BP586" s="3"/>
      <c r="BQ586" s="3"/>
      <c r="BR586" s="3"/>
      <c r="BS586" s="3"/>
      <c r="BT586" s="3"/>
      <c r="BU586" s="3"/>
      <c r="BV586" s="3"/>
      <c r="BW586" s="3"/>
      <c r="BX586" s="3"/>
      <c r="BY586" s="3"/>
      <c r="BZ586" s="3"/>
      <c r="CA586" s="3"/>
      <c r="CB586" s="3"/>
      <c r="CC586" s="3"/>
      <c r="CD586" s="3"/>
      <c r="CE586" s="3"/>
      <c r="CF586" s="3"/>
      <c r="CG586" s="3"/>
      <c r="CH586" s="3"/>
      <c r="CI586" s="3"/>
      <c r="CJ586" s="3"/>
      <c r="CK586" s="3"/>
      <c r="CL586" s="3"/>
      <c r="CM586" s="3"/>
      <c r="CN586" s="3"/>
      <c r="CO586" s="3"/>
      <c r="CP586" s="3"/>
      <c r="CQ586" s="3"/>
      <c r="CR586" s="3"/>
      <c r="CS586" s="3"/>
      <c r="CT586" s="3"/>
      <c r="CU586" s="3"/>
      <c r="CV586" s="3"/>
      <c r="CW586" s="3"/>
      <c r="CX586" s="3"/>
      <c r="CY586" s="3"/>
      <c r="CZ586" s="3"/>
      <c r="DA586" s="3"/>
      <c r="DB586" s="3"/>
      <c r="DC586" s="3"/>
      <c r="DD586" s="3"/>
      <c r="DE586" s="3"/>
      <c r="DF586" s="3"/>
      <c r="DG586" s="3"/>
      <c r="DH586" s="3"/>
      <c r="DI586" s="3"/>
      <c r="DJ586" s="3"/>
      <c r="DK586" s="3"/>
      <c r="DL586" s="3"/>
      <c r="DM586" s="3"/>
      <c r="DN586" s="3"/>
      <c r="DO586" s="3"/>
      <c r="DP586" s="3"/>
      <c r="DQ586" s="3"/>
      <c r="DR586" s="3"/>
      <c r="DS586" s="3"/>
      <c r="DT586" s="3"/>
      <c r="DU586" s="3"/>
      <c r="DV586" s="3"/>
      <c r="DW586" s="3"/>
      <c r="DX586" s="3"/>
      <c r="DY586" s="3"/>
      <c r="DZ586" s="3"/>
      <c r="EA586" s="3"/>
      <c r="EB586" s="3"/>
      <c r="EC586" s="3"/>
      <c r="ED586" s="3"/>
      <c r="EE586" s="3"/>
      <c r="EF586" s="3"/>
      <c r="EG586" s="3"/>
      <c r="EH586" s="3"/>
      <c r="EI586" s="3"/>
      <c r="EJ586" s="3"/>
      <c r="EK586" s="3"/>
      <c r="EL586" s="3"/>
      <c r="EM586" s="3"/>
      <c r="EN586" s="3"/>
      <c r="EO586" s="3"/>
      <c r="EP586" s="3"/>
      <c r="EQ586" s="3"/>
      <c r="ER586" s="3"/>
      <c r="ES586" s="3"/>
      <c r="ET586" s="3"/>
      <c r="EU586" s="3"/>
      <c r="EV586" s="3"/>
      <c r="EW586" s="3"/>
      <c r="EX586" s="3"/>
      <c r="EY586" s="3"/>
      <c r="EZ586" s="3"/>
      <c r="FA586" s="3"/>
      <c r="FB586" s="3"/>
      <c r="FC586" s="3"/>
      <c r="FD586" s="3"/>
      <c r="FE586" s="3"/>
      <c r="FF586" s="3"/>
      <c r="FG586" s="3"/>
      <c r="FH586" s="3"/>
      <c r="FI586" s="3"/>
      <c r="FJ586" s="3"/>
      <c r="FK586" s="3"/>
      <c r="FL586" s="3"/>
      <c r="FM586" s="3"/>
      <c r="FN586" s="3"/>
      <c r="FO586" s="3"/>
      <c r="FP586" s="3"/>
      <c r="FQ586" s="3"/>
      <c r="FR586" s="3"/>
      <c r="FS586" s="3"/>
      <c r="FT586" s="3"/>
      <c r="FU586" s="3"/>
      <c r="FV586" s="3"/>
      <c r="FW586" s="3"/>
      <c r="FX586" s="3"/>
      <c r="FY586" s="3"/>
      <c r="FZ586" s="3"/>
      <c r="GA586" s="3"/>
      <c r="GB586" s="3"/>
      <c r="GC586" s="3"/>
      <c r="GD586" s="3"/>
      <c r="GE586" s="3"/>
      <c r="GF586" s="3"/>
      <c r="GG586" s="3"/>
      <c r="GH586" s="3"/>
      <c r="GI586" s="3"/>
      <c r="GJ586" s="3"/>
      <c r="GK586" s="3"/>
      <c r="GL586" s="3"/>
    </row>
    <row r="587" spans="1:194" x14ac:dyDescent="0.3">
      <c r="A587" s="20" t="s">
        <v>158</v>
      </c>
      <c r="B587" s="9" t="s">
        <v>38</v>
      </c>
      <c r="C587" s="9" t="s">
        <v>29</v>
      </c>
      <c r="D587" s="18" t="s">
        <v>14</v>
      </c>
      <c r="E587" s="9" t="s">
        <v>209</v>
      </c>
      <c r="F587" s="9" t="s">
        <v>600</v>
      </c>
      <c r="G587" s="10"/>
      <c r="H587" s="10" t="s">
        <v>646</v>
      </c>
      <c r="I587" s="10" t="s">
        <v>194</v>
      </c>
      <c r="J587" s="24">
        <v>4700.9915000000001</v>
      </c>
      <c r="K587" s="28">
        <v>39.422294241745583</v>
      </c>
      <c r="L587" s="28"/>
      <c r="M587" s="24">
        <v>3133.9949999999999</v>
      </c>
      <c r="N587" s="28">
        <v>26.281541555646999</v>
      </c>
      <c r="O587" s="28"/>
      <c r="P587" s="24">
        <v>783.49900000000002</v>
      </c>
      <c r="Q587" s="28">
        <v>6.5703876321549783</v>
      </c>
      <c r="R587" s="28"/>
      <c r="S587" s="24"/>
      <c r="T587" s="28"/>
      <c r="U587" s="28"/>
      <c r="V587" s="9" t="s">
        <v>211</v>
      </c>
      <c r="W587" s="9" t="s">
        <v>208</v>
      </c>
      <c r="X587" s="10"/>
      <c r="Y587" s="10"/>
      <c r="Z587" s="7"/>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c r="BF587" s="3"/>
      <c r="BG587" s="3"/>
      <c r="BH587" s="3"/>
      <c r="BI587" s="3"/>
      <c r="BJ587" s="3"/>
      <c r="BK587" s="3"/>
      <c r="BL587" s="3"/>
      <c r="BM587" s="3"/>
      <c r="BN587" s="3"/>
      <c r="BO587" s="3"/>
      <c r="BP587" s="3"/>
      <c r="BQ587" s="3"/>
      <c r="BR587" s="3"/>
      <c r="BS587" s="3"/>
      <c r="BT587" s="3"/>
      <c r="BU587" s="3"/>
      <c r="BV587" s="3"/>
      <c r="BW587" s="3"/>
      <c r="BX587" s="3"/>
      <c r="BY587" s="3"/>
      <c r="BZ587" s="3"/>
      <c r="CA587" s="3"/>
      <c r="CB587" s="3"/>
      <c r="CC587" s="3"/>
      <c r="CD587" s="3"/>
      <c r="CE587" s="3"/>
      <c r="CF587" s="3"/>
      <c r="CG587" s="3"/>
      <c r="CH587" s="3"/>
      <c r="CI587" s="3"/>
      <c r="CJ587" s="3"/>
      <c r="CK587" s="3"/>
      <c r="CL587" s="3"/>
      <c r="CM587" s="3"/>
      <c r="CN587" s="3"/>
      <c r="CO587" s="3"/>
      <c r="CP587" s="3"/>
      <c r="CQ587" s="3"/>
      <c r="CR587" s="3"/>
      <c r="CS587" s="3"/>
      <c r="CT587" s="3"/>
      <c r="CU587" s="3"/>
      <c r="CV587" s="3"/>
      <c r="CW587" s="3"/>
      <c r="CX587" s="3"/>
      <c r="CY587" s="3"/>
      <c r="CZ587" s="3"/>
      <c r="DA587" s="3"/>
      <c r="DB587" s="3"/>
      <c r="DC587" s="3"/>
      <c r="DD587" s="3"/>
      <c r="DE587" s="3"/>
      <c r="DF587" s="3"/>
      <c r="DG587" s="3"/>
      <c r="DH587" s="3"/>
      <c r="DI587" s="3"/>
      <c r="DJ587" s="3"/>
      <c r="DK587" s="3"/>
      <c r="DL587" s="3"/>
      <c r="DM587" s="3"/>
      <c r="DN587" s="3"/>
      <c r="DO587" s="3"/>
      <c r="DP587" s="3"/>
      <c r="DQ587" s="3"/>
      <c r="DR587" s="3"/>
      <c r="DS587" s="3"/>
      <c r="DT587" s="3"/>
      <c r="DU587" s="3"/>
      <c r="DV587" s="3"/>
      <c r="DW587" s="3"/>
      <c r="DX587" s="3"/>
      <c r="DY587" s="3"/>
      <c r="DZ587" s="3"/>
      <c r="EA587" s="3"/>
      <c r="EB587" s="3"/>
      <c r="EC587" s="3"/>
      <c r="ED587" s="3"/>
      <c r="EE587" s="3"/>
      <c r="EF587" s="3"/>
      <c r="EG587" s="3"/>
      <c r="EH587" s="3"/>
      <c r="EI587" s="3"/>
      <c r="EJ587" s="3"/>
      <c r="EK587" s="3"/>
      <c r="EL587" s="3"/>
      <c r="EM587" s="3"/>
      <c r="EN587" s="3"/>
      <c r="EO587" s="3"/>
      <c r="EP587" s="3"/>
      <c r="EQ587" s="3"/>
      <c r="ER587" s="3"/>
      <c r="ES587" s="3"/>
      <c r="ET587" s="3"/>
      <c r="EU587" s="3"/>
      <c r="EV587" s="3"/>
      <c r="EW587" s="3"/>
      <c r="EX587" s="3"/>
      <c r="EY587" s="3"/>
      <c r="EZ587" s="3"/>
      <c r="FA587" s="3"/>
      <c r="FB587" s="3"/>
      <c r="FC587" s="3"/>
      <c r="FD587" s="3"/>
      <c r="FE587" s="3"/>
      <c r="FF587" s="3"/>
      <c r="FG587" s="3"/>
      <c r="FH587" s="3"/>
      <c r="FI587" s="3"/>
      <c r="FJ587" s="3"/>
      <c r="FK587" s="3"/>
      <c r="FL587" s="3"/>
      <c r="FM587" s="3"/>
      <c r="FN587" s="3"/>
      <c r="FO587" s="3"/>
      <c r="FP587" s="3"/>
      <c r="FQ587" s="3"/>
      <c r="FR587" s="3"/>
      <c r="FS587" s="3"/>
      <c r="FT587" s="3"/>
      <c r="FU587" s="3"/>
      <c r="FV587" s="3"/>
      <c r="FW587" s="3"/>
      <c r="FX587" s="3"/>
      <c r="FY587" s="3"/>
      <c r="FZ587" s="3"/>
      <c r="GA587" s="3"/>
      <c r="GB587" s="3"/>
      <c r="GC587" s="3"/>
      <c r="GD587" s="3"/>
      <c r="GE587" s="3"/>
      <c r="GF587" s="3"/>
      <c r="GG587" s="3"/>
      <c r="GH587" s="3"/>
      <c r="GI587" s="3"/>
      <c r="GJ587" s="3"/>
      <c r="GK587" s="3"/>
      <c r="GL587" s="3"/>
    </row>
    <row r="588" spans="1:194" ht="9.6" customHeight="1" x14ac:dyDescent="0.3">
      <c r="A588" s="20" t="s">
        <v>158</v>
      </c>
      <c r="B588" s="9" t="s">
        <v>38</v>
      </c>
      <c r="C588" s="9" t="s">
        <v>29</v>
      </c>
      <c r="D588" s="14" t="s">
        <v>20</v>
      </c>
      <c r="E588" s="18" t="s">
        <v>209</v>
      </c>
      <c r="F588" s="18" t="s">
        <v>209</v>
      </c>
      <c r="G588" s="10"/>
      <c r="H588" s="10" t="s">
        <v>26</v>
      </c>
      <c r="I588" s="10" t="s">
        <v>641</v>
      </c>
      <c r="J588" s="12"/>
      <c r="K588" s="28"/>
      <c r="L588" s="28"/>
      <c r="M588" s="24">
        <v>160.5</v>
      </c>
      <c r="N588" s="28"/>
      <c r="O588" s="28"/>
      <c r="P588" s="24"/>
      <c r="Q588" s="28"/>
      <c r="R588" s="28"/>
      <c r="S588" s="24"/>
      <c r="T588" s="28"/>
      <c r="U588" s="28"/>
      <c r="V588" s="9" t="s">
        <v>207</v>
      </c>
      <c r="W588" s="9" t="s">
        <v>213</v>
      </c>
      <c r="X588" s="10"/>
      <c r="Y588" s="10"/>
      <c r="Z588" s="7"/>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c r="BA588" s="3"/>
      <c r="BB588" s="3"/>
      <c r="BC588" s="3"/>
      <c r="BD588" s="3"/>
      <c r="BE588" s="3"/>
      <c r="BF588" s="3"/>
      <c r="BG588" s="3"/>
      <c r="BH588" s="3"/>
      <c r="BI588" s="3"/>
      <c r="BJ588" s="3"/>
      <c r="BK588" s="3"/>
      <c r="BL588" s="3"/>
      <c r="BM588" s="3"/>
      <c r="BN588" s="3"/>
      <c r="BO588" s="3"/>
      <c r="BP588" s="3"/>
      <c r="BQ588" s="3"/>
      <c r="BR588" s="3"/>
      <c r="BS588" s="3"/>
      <c r="BT588" s="3"/>
      <c r="BU588" s="3"/>
      <c r="BV588" s="3"/>
      <c r="BW588" s="3"/>
      <c r="BX588" s="3"/>
      <c r="BY588" s="3"/>
      <c r="BZ588" s="3"/>
      <c r="CA588" s="3"/>
      <c r="CB588" s="3"/>
      <c r="CC588" s="3"/>
      <c r="CD588" s="3"/>
      <c r="CE588" s="3"/>
      <c r="CF588" s="3"/>
      <c r="CG588" s="3"/>
      <c r="CH588" s="3"/>
      <c r="CI588" s="3"/>
      <c r="CJ588" s="3"/>
      <c r="CK588" s="3"/>
      <c r="CL588" s="3"/>
      <c r="CM588" s="3"/>
      <c r="CN588" s="3"/>
      <c r="CO588" s="3"/>
      <c r="CP588" s="3"/>
      <c r="CQ588" s="3"/>
      <c r="CR588" s="3"/>
      <c r="CS588" s="3"/>
      <c r="CT588" s="3"/>
      <c r="CU588" s="3"/>
      <c r="CV588" s="3"/>
      <c r="CW588" s="3"/>
      <c r="CX588" s="3"/>
      <c r="CY588" s="3"/>
      <c r="CZ588" s="3"/>
      <c r="DA588" s="3"/>
      <c r="DB588" s="3"/>
      <c r="DC588" s="3"/>
      <c r="DD588" s="3"/>
      <c r="DE588" s="3"/>
      <c r="DF588" s="3"/>
      <c r="DG588" s="3"/>
      <c r="DH588" s="3"/>
      <c r="DI588" s="3"/>
      <c r="DJ588" s="3"/>
      <c r="DK588" s="3"/>
      <c r="DL588" s="3"/>
      <c r="DM588" s="3"/>
      <c r="DN588" s="3"/>
      <c r="DO588" s="3"/>
      <c r="DP588" s="3"/>
      <c r="DQ588" s="3"/>
      <c r="DR588" s="3"/>
      <c r="DS588" s="3"/>
      <c r="DT588" s="3"/>
      <c r="DU588" s="3"/>
      <c r="DV588" s="3"/>
      <c r="DW588" s="3"/>
      <c r="DX588" s="3"/>
      <c r="DY588" s="3"/>
      <c r="DZ588" s="3"/>
      <c r="EA588" s="3"/>
      <c r="EB588" s="3"/>
      <c r="EC588" s="3"/>
      <c r="ED588" s="3"/>
      <c r="EE588" s="3"/>
      <c r="EF588" s="3"/>
      <c r="EG588" s="3"/>
      <c r="EH588" s="3"/>
      <c r="EI588" s="3"/>
      <c r="EJ588" s="3"/>
      <c r="EK588" s="3"/>
      <c r="EL588" s="3"/>
      <c r="EM588" s="3"/>
      <c r="EN588" s="3"/>
      <c r="EO588" s="3"/>
      <c r="EP588" s="3"/>
      <c r="EQ588" s="3"/>
      <c r="ER588" s="3"/>
      <c r="ES588" s="3"/>
      <c r="ET588" s="3"/>
      <c r="EU588" s="3"/>
      <c r="EV588" s="3"/>
      <c r="EW588" s="3"/>
      <c r="EX588" s="3"/>
      <c r="EY588" s="3"/>
      <c r="EZ588" s="3"/>
      <c r="FA588" s="3"/>
      <c r="FB588" s="3"/>
      <c r="FC588" s="3"/>
      <c r="FD588" s="3"/>
      <c r="FE588" s="3"/>
      <c r="FF588" s="3"/>
      <c r="FG588" s="3"/>
      <c r="FH588" s="3"/>
      <c r="FI588" s="3"/>
      <c r="FJ588" s="3"/>
      <c r="FK588" s="3"/>
      <c r="FL588" s="3"/>
      <c r="FM588" s="3"/>
      <c r="FN588" s="3"/>
      <c r="FO588" s="3"/>
      <c r="FP588" s="3"/>
      <c r="FQ588" s="3"/>
      <c r="FR588" s="3"/>
      <c r="FS588" s="3"/>
      <c r="FT588" s="3"/>
      <c r="FU588" s="3"/>
      <c r="FV588" s="3"/>
      <c r="FW588" s="3"/>
      <c r="FX588" s="3"/>
      <c r="FY588" s="3"/>
      <c r="FZ588" s="3"/>
      <c r="GA588" s="3"/>
      <c r="GB588" s="3"/>
      <c r="GC588" s="3"/>
      <c r="GD588" s="3"/>
      <c r="GE588" s="3"/>
      <c r="GF588" s="3"/>
      <c r="GG588" s="3"/>
      <c r="GH588" s="3"/>
      <c r="GI588" s="3"/>
      <c r="GJ588" s="3"/>
      <c r="GK588" s="3"/>
      <c r="GL588" s="3"/>
    </row>
    <row r="589" spans="1:194" x14ac:dyDescent="0.3">
      <c r="A589" s="20" t="s">
        <v>158</v>
      </c>
      <c r="B589" s="9" t="s">
        <v>35</v>
      </c>
      <c r="C589" s="9" t="s">
        <v>29</v>
      </c>
      <c r="D589" s="14" t="s">
        <v>20</v>
      </c>
      <c r="E589" s="9" t="s">
        <v>205</v>
      </c>
      <c r="F589" s="9" t="s">
        <v>205</v>
      </c>
      <c r="G589" s="10" t="s">
        <v>150</v>
      </c>
      <c r="H589" s="10" t="s">
        <v>215</v>
      </c>
      <c r="I589" s="10"/>
      <c r="J589" s="24">
        <v>170</v>
      </c>
      <c r="K589" s="28">
        <v>0</v>
      </c>
      <c r="L589" s="28"/>
      <c r="M589" s="24">
        <v>0</v>
      </c>
      <c r="N589" s="28">
        <v>0</v>
      </c>
      <c r="O589" s="28"/>
      <c r="P589" s="24">
        <v>0</v>
      </c>
      <c r="Q589" s="28">
        <v>0</v>
      </c>
      <c r="R589" s="28"/>
      <c r="S589" s="24">
        <v>0</v>
      </c>
      <c r="T589" s="28">
        <v>0</v>
      </c>
      <c r="U589" s="28"/>
      <c r="V589" s="9" t="s">
        <v>207</v>
      </c>
      <c r="W589" s="9" t="s">
        <v>213</v>
      </c>
      <c r="X589" s="10" t="s">
        <v>150</v>
      </c>
      <c r="Y589" s="10" t="s">
        <v>667</v>
      </c>
      <c r="Z589" s="7"/>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c r="BF589" s="3"/>
      <c r="BG589" s="3"/>
      <c r="BH589" s="3"/>
      <c r="BI589" s="3"/>
      <c r="BJ589" s="3"/>
      <c r="BK589" s="3"/>
      <c r="BL589" s="3"/>
      <c r="BM589" s="3"/>
      <c r="BN589" s="3"/>
      <c r="BO589" s="3"/>
      <c r="BP589" s="3"/>
      <c r="BQ589" s="3"/>
      <c r="BR589" s="3"/>
      <c r="BS589" s="3"/>
      <c r="BT589" s="3"/>
      <c r="BU589" s="3"/>
      <c r="BV589" s="3"/>
      <c r="BW589" s="3"/>
      <c r="BX589" s="3"/>
      <c r="BY589" s="3"/>
      <c r="BZ589" s="3"/>
      <c r="CA589" s="3"/>
      <c r="CB589" s="3"/>
      <c r="CC589" s="3"/>
      <c r="CD589" s="3"/>
      <c r="CE589" s="3"/>
      <c r="CF589" s="3"/>
      <c r="CG589" s="3"/>
      <c r="CH589" s="3"/>
      <c r="CI589" s="3"/>
      <c r="CJ589" s="3"/>
      <c r="CK589" s="3"/>
      <c r="CL589" s="3"/>
      <c r="CM589" s="3"/>
      <c r="CN589" s="3"/>
      <c r="CO589" s="3"/>
      <c r="CP589" s="3"/>
      <c r="CQ589" s="3"/>
      <c r="CR589" s="3"/>
      <c r="CS589" s="3"/>
      <c r="CT589" s="3"/>
      <c r="CU589" s="3"/>
      <c r="CV589" s="3"/>
      <c r="CW589" s="3"/>
      <c r="CX589" s="3"/>
      <c r="CY589" s="3"/>
      <c r="CZ589" s="3"/>
      <c r="DA589" s="3"/>
      <c r="DB589" s="3"/>
      <c r="DC589" s="3"/>
      <c r="DD589" s="3"/>
      <c r="DE589" s="3"/>
      <c r="DF589" s="3"/>
      <c r="DG589" s="3"/>
      <c r="DH589" s="3"/>
      <c r="DI589" s="3"/>
      <c r="DJ589" s="3"/>
      <c r="DK589" s="3"/>
      <c r="DL589" s="3"/>
      <c r="DM589" s="3"/>
      <c r="DN589" s="3"/>
      <c r="DO589" s="3"/>
      <c r="DP589" s="3"/>
      <c r="DQ589" s="3"/>
      <c r="DR589" s="3"/>
      <c r="DS589" s="3"/>
      <c r="DT589" s="3"/>
      <c r="DU589" s="3"/>
      <c r="DV589" s="3"/>
      <c r="DW589" s="3"/>
      <c r="DX589" s="3"/>
      <c r="DY589" s="3"/>
      <c r="DZ589" s="3"/>
      <c r="EA589" s="3"/>
      <c r="EB589" s="3"/>
      <c r="EC589" s="3"/>
      <c r="ED589" s="3"/>
      <c r="EE589" s="3"/>
      <c r="EF589" s="3"/>
      <c r="EG589" s="3"/>
      <c r="EH589" s="3"/>
      <c r="EI589" s="3"/>
      <c r="EJ589" s="3"/>
      <c r="EK589" s="3"/>
      <c r="EL589" s="3"/>
      <c r="EM589" s="3"/>
      <c r="EN589" s="3"/>
      <c r="EO589" s="3"/>
      <c r="EP589" s="3"/>
      <c r="EQ589" s="3"/>
      <c r="ER589" s="3"/>
      <c r="ES589" s="3"/>
      <c r="ET589" s="3"/>
      <c r="EU589" s="3"/>
      <c r="EV589" s="3"/>
      <c r="EW589" s="3"/>
      <c r="EX589" s="3"/>
      <c r="EY589" s="3"/>
      <c r="EZ589" s="3"/>
      <c r="FA589" s="3"/>
      <c r="FB589" s="3"/>
      <c r="FC589" s="3"/>
      <c r="FD589" s="3"/>
      <c r="FE589" s="3"/>
      <c r="FF589" s="3"/>
      <c r="FG589" s="3"/>
      <c r="FH589" s="3"/>
      <c r="FI589" s="3"/>
      <c r="FJ589" s="3"/>
      <c r="FK589" s="3"/>
      <c r="FL589" s="3"/>
      <c r="FM589" s="3"/>
      <c r="FN589" s="3"/>
      <c r="FO589" s="3"/>
      <c r="FP589" s="3"/>
      <c r="FQ589" s="3"/>
      <c r="FR589" s="3"/>
      <c r="FS589" s="3"/>
      <c r="FT589" s="3"/>
      <c r="FU589" s="3"/>
      <c r="FV589" s="3"/>
      <c r="FW589" s="3"/>
      <c r="FX589" s="3"/>
      <c r="FY589" s="3"/>
      <c r="FZ589" s="3"/>
      <c r="GA589" s="3"/>
      <c r="GB589" s="3"/>
      <c r="GC589" s="3"/>
      <c r="GD589" s="3"/>
      <c r="GE589" s="3"/>
      <c r="GF589" s="3"/>
      <c r="GG589" s="3"/>
      <c r="GH589" s="3"/>
      <c r="GI589" s="3"/>
      <c r="GJ589" s="3"/>
      <c r="GK589" s="3"/>
      <c r="GL589" s="3"/>
    </row>
    <row r="590" spans="1:194" x14ac:dyDescent="0.3">
      <c r="A590" s="20" t="s">
        <v>158</v>
      </c>
      <c r="B590" s="9" t="s">
        <v>35</v>
      </c>
      <c r="C590" s="9" t="s">
        <v>29</v>
      </c>
      <c r="D590" s="9" t="s">
        <v>17</v>
      </c>
      <c r="E590" s="9" t="s">
        <v>205</v>
      </c>
      <c r="F590" s="9" t="s">
        <v>205</v>
      </c>
      <c r="G590" s="10" t="s">
        <v>150</v>
      </c>
      <c r="H590" s="10" t="s">
        <v>206</v>
      </c>
      <c r="I590" s="10"/>
      <c r="J590" s="24">
        <v>0</v>
      </c>
      <c r="K590" s="28">
        <v>0</v>
      </c>
      <c r="L590" s="28"/>
      <c r="M590" s="24">
        <v>3866.4534744000002</v>
      </c>
      <c r="N590" s="28">
        <v>0</v>
      </c>
      <c r="O590" s="28"/>
      <c r="P590" s="24">
        <v>0</v>
      </c>
      <c r="Q590" s="28">
        <v>0</v>
      </c>
      <c r="R590" s="28"/>
      <c r="S590" s="24">
        <v>0</v>
      </c>
      <c r="T590" s="28">
        <v>0</v>
      </c>
      <c r="U590" s="28"/>
      <c r="V590" s="9" t="s">
        <v>207</v>
      </c>
      <c r="W590" s="9" t="s">
        <v>208</v>
      </c>
      <c r="X590" s="10" t="s">
        <v>150</v>
      </c>
      <c r="Y590" s="10" t="s">
        <v>237</v>
      </c>
      <c r="Z590" s="7"/>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c r="BF590" s="3"/>
      <c r="BG590" s="3"/>
      <c r="BH590" s="3"/>
      <c r="BI590" s="3"/>
      <c r="BJ590" s="3"/>
      <c r="BK590" s="3"/>
      <c r="BL590" s="3"/>
      <c r="BM590" s="3"/>
      <c r="BN590" s="3"/>
      <c r="BO590" s="3"/>
      <c r="BP590" s="3"/>
      <c r="BQ590" s="3"/>
      <c r="BR590" s="3"/>
      <c r="BS590" s="3"/>
      <c r="BT590" s="3"/>
      <c r="BU590" s="3"/>
      <c r="BV590" s="3"/>
      <c r="BW590" s="3"/>
      <c r="BX590" s="3"/>
      <c r="BY590" s="3"/>
      <c r="BZ590" s="3"/>
      <c r="CA590" s="3"/>
      <c r="CB590" s="3"/>
      <c r="CC590" s="3"/>
      <c r="CD590" s="3"/>
      <c r="CE590" s="3"/>
      <c r="CF590" s="3"/>
      <c r="CG590" s="3"/>
      <c r="CH590" s="3"/>
      <c r="CI590" s="3"/>
      <c r="CJ590" s="3"/>
      <c r="CK590" s="3"/>
      <c r="CL590" s="3"/>
      <c r="CM590" s="3"/>
      <c r="CN590" s="3"/>
      <c r="CO590" s="3"/>
      <c r="CP590" s="3"/>
      <c r="CQ590" s="3"/>
      <c r="CR590" s="3"/>
      <c r="CS590" s="3"/>
      <c r="CT590" s="3"/>
      <c r="CU590" s="3"/>
      <c r="CV590" s="3"/>
      <c r="CW590" s="3"/>
      <c r="CX590" s="3"/>
      <c r="CY590" s="3"/>
      <c r="CZ590" s="3"/>
      <c r="DA590" s="3"/>
      <c r="DB590" s="3"/>
      <c r="DC590" s="3"/>
      <c r="DD590" s="3"/>
      <c r="DE590" s="3"/>
      <c r="DF590" s="3"/>
      <c r="DG590" s="3"/>
      <c r="DH590" s="3"/>
      <c r="DI590" s="3"/>
      <c r="DJ590" s="3"/>
      <c r="DK590" s="3"/>
      <c r="DL590" s="3"/>
      <c r="DM590" s="3"/>
      <c r="DN590" s="3"/>
      <c r="DO590" s="3"/>
      <c r="DP590" s="3"/>
      <c r="DQ590" s="3"/>
      <c r="DR590" s="3"/>
      <c r="DS590" s="3"/>
      <c r="DT590" s="3"/>
      <c r="DU590" s="3"/>
      <c r="DV590" s="3"/>
      <c r="DW590" s="3"/>
      <c r="DX590" s="3"/>
      <c r="DY590" s="3"/>
      <c r="DZ590" s="3"/>
      <c r="EA590" s="3"/>
      <c r="EB590" s="3"/>
      <c r="EC590" s="3"/>
      <c r="ED590" s="3"/>
      <c r="EE590" s="3"/>
      <c r="EF590" s="3"/>
      <c r="EG590" s="3"/>
      <c r="EH590" s="3"/>
      <c r="EI590" s="3"/>
      <c r="EJ590" s="3"/>
      <c r="EK590" s="3"/>
      <c r="EL590" s="3"/>
      <c r="EM590" s="3"/>
      <c r="EN590" s="3"/>
      <c r="EO590" s="3"/>
      <c r="EP590" s="3"/>
      <c r="EQ590" s="3"/>
      <c r="ER590" s="3"/>
      <c r="ES590" s="3"/>
      <c r="ET590" s="3"/>
      <c r="EU590" s="3"/>
      <c r="EV590" s="3"/>
      <c r="EW590" s="3"/>
      <c r="EX590" s="3"/>
      <c r="EY590" s="3"/>
      <c r="EZ590" s="3"/>
      <c r="FA590" s="3"/>
      <c r="FB590" s="3"/>
      <c r="FC590" s="3"/>
      <c r="FD590" s="3"/>
      <c r="FE590" s="3"/>
      <c r="FF590" s="3"/>
      <c r="FG590" s="3"/>
      <c r="FH590" s="3"/>
      <c r="FI590" s="3"/>
      <c r="FJ590" s="3"/>
      <c r="FK590" s="3"/>
      <c r="FL590" s="3"/>
      <c r="FM590" s="3"/>
      <c r="FN590" s="3"/>
      <c r="FO590" s="3"/>
      <c r="FP590" s="3"/>
      <c r="FQ590" s="3"/>
      <c r="FR590" s="3"/>
      <c r="FS590" s="3"/>
      <c r="FT590" s="3"/>
      <c r="FU590" s="3"/>
      <c r="FV590" s="3"/>
      <c r="FW590" s="3"/>
      <c r="FX590" s="3"/>
      <c r="FY590" s="3"/>
      <c r="FZ590" s="3"/>
      <c r="GA590" s="3"/>
      <c r="GB590" s="3"/>
      <c r="GC590" s="3"/>
      <c r="GD590" s="3"/>
      <c r="GE590" s="3"/>
      <c r="GF590" s="3"/>
      <c r="GG590" s="3"/>
      <c r="GH590" s="3"/>
      <c r="GI590" s="3"/>
      <c r="GJ590" s="3"/>
      <c r="GK590" s="3"/>
      <c r="GL590" s="3"/>
    </row>
    <row r="591" spans="1:194" x14ac:dyDescent="0.3">
      <c r="A591" s="20" t="s">
        <v>158</v>
      </c>
      <c r="B591" s="9" t="s">
        <v>30</v>
      </c>
      <c r="C591" s="9" t="s">
        <v>29</v>
      </c>
      <c r="D591" s="14" t="s">
        <v>11</v>
      </c>
      <c r="E591" s="9" t="s">
        <v>26</v>
      </c>
      <c r="F591" s="9" t="s">
        <v>26</v>
      </c>
      <c r="G591" s="10"/>
      <c r="H591" s="10" t="s">
        <v>180</v>
      </c>
      <c r="I591" s="10" t="s">
        <v>576</v>
      </c>
      <c r="J591" s="24">
        <v>152.28899999999999</v>
      </c>
      <c r="K591" s="28"/>
      <c r="L591" s="28"/>
      <c r="M591" s="24"/>
      <c r="N591" s="28"/>
      <c r="O591" s="28"/>
      <c r="P591" s="24">
        <v>152.28899999999999</v>
      </c>
      <c r="Q591" s="28"/>
      <c r="R591" s="28"/>
      <c r="S591" s="24"/>
      <c r="T591" s="28"/>
      <c r="U591" s="28"/>
      <c r="V591" s="9" t="s">
        <v>207</v>
      </c>
      <c r="W591" s="9" t="s">
        <v>213</v>
      </c>
      <c r="X591" s="10"/>
      <c r="Y591" s="10" t="s">
        <v>267</v>
      </c>
      <c r="Z591" s="7"/>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c r="BA591" s="3"/>
      <c r="BB591" s="3"/>
      <c r="BC591" s="3"/>
      <c r="BD591" s="3"/>
      <c r="BE591" s="3"/>
      <c r="BF591" s="3"/>
      <c r="BG591" s="3"/>
      <c r="BH591" s="3"/>
      <c r="BI591" s="3"/>
      <c r="BJ591" s="3"/>
      <c r="BK591" s="3"/>
      <c r="BL591" s="3"/>
      <c r="BM591" s="3"/>
      <c r="BN591" s="3"/>
      <c r="BO591" s="3"/>
      <c r="BP591" s="3"/>
      <c r="BQ591" s="3"/>
      <c r="BR591" s="3"/>
      <c r="BS591" s="3"/>
      <c r="BT591" s="3"/>
      <c r="BU591" s="3"/>
      <c r="BV591" s="3"/>
      <c r="BW591" s="3"/>
      <c r="BX591" s="3"/>
      <c r="BY591" s="3"/>
      <c r="BZ591" s="3"/>
      <c r="CA591" s="3"/>
      <c r="CB591" s="3"/>
      <c r="CC591" s="3"/>
      <c r="CD591" s="3"/>
      <c r="CE591" s="3"/>
      <c r="CF591" s="3"/>
      <c r="CG591" s="3"/>
      <c r="CH591" s="3"/>
      <c r="CI591" s="3"/>
      <c r="CJ591" s="3"/>
      <c r="CK591" s="3"/>
      <c r="CL591" s="3"/>
      <c r="CM591" s="3"/>
      <c r="CN591" s="3"/>
      <c r="CO591" s="3"/>
      <c r="CP591" s="3"/>
      <c r="CQ591" s="3"/>
      <c r="CR591" s="3"/>
      <c r="CS591" s="3"/>
      <c r="CT591" s="3"/>
      <c r="CU591" s="3"/>
      <c r="CV591" s="3"/>
      <c r="CW591" s="3"/>
      <c r="CX591" s="3"/>
      <c r="CY591" s="3"/>
      <c r="CZ591" s="3"/>
      <c r="DA591" s="3"/>
      <c r="DB591" s="3"/>
      <c r="DC591" s="3"/>
      <c r="DD591" s="3"/>
      <c r="DE591" s="3"/>
      <c r="DF591" s="3"/>
      <c r="DG591" s="3"/>
      <c r="DH591" s="3"/>
      <c r="DI591" s="3"/>
      <c r="DJ591" s="3"/>
      <c r="DK591" s="3"/>
      <c r="DL591" s="3"/>
      <c r="DM591" s="3"/>
      <c r="DN591" s="3"/>
      <c r="DO591" s="3"/>
      <c r="DP591" s="3"/>
      <c r="DQ591" s="3"/>
      <c r="DR591" s="3"/>
      <c r="DS591" s="3"/>
      <c r="DT591" s="3"/>
      <c r="DU591" s="3"/>
      <c r="DV591" s="3"/>
      <c r="DW591" s="3"/>
      <c r="DX591" s="3"/>
      <c r="DY591" s="3"/>
      <c r="DZ591" s="3"/>
      <c r="EA591" s="3"/>
      <c r="EB591" s="3"/>
      <c r="EC591" s="3"/>
      <c r="ED591" s="3"/>
      <c r="EE591" s="3"/>
      <c r="EF591" s="3"/>
      <c r="EG591" s="3"/>
      <c r="EH591" s="3"/>
      <c r="EI591" s="3"/>
      <c r="EJ591" s="3"/>
      <c r="EK591" s="3"/>
      <c r="EL591" s="3"/>
      <c r="EM591" s="3"/>
      <c r="EN591" s="3"/>
      <c r="EO591" s="3"/>
      <c r="EP591" s="3"/>
      <c r="EQ591" s="3"/>
      <c r="ER591" s="3"/>
      <c r="ES591" s="3"/>
      <c r="ET591" s="3"/>
      <c r="EU591" s="3"/>
      <c r="EV591" s="3"/>
      <c r="EW591" s="3"/>
      <c r="EX591" s="3"/>
      <c r="EY591" s="3"/>
      <c r="EZ591" s="3"/>
      <c r="FA591" s="3"/>
      <c r="FB591" s="3"/>
      <c r="FC591" s="3"/>
      <c r="FD591" s="3"/>
      <c r="FE591" s="3"/>
      <c r="FF591" s="3"/>
      <c r="FG591" s="3"/>
      <c r="FH591" s="3"/>
      <c r="FI591" s="3"/>
      <c r="FJ591" s="3"/>
      <c r="FK591" s="3"/>
      <c r="FL591" s="3"/>
      <c r="FM591" s="3"/>
      <c r="FN591" s="3"/>
      <c r="FO591" s="3"/>
      <c r="FP591" s="3"/>
      <c r="FQ591" s="3"/>
      <c r="FR591" s="3"/>
      <c r="FS591" s="3"/>
      <c r="FT591" s="3"/>
      <c r="FU591" s="3"/>
      <c r="FV591" s="3"/>
      <c r="FW591" s="3"/>
      <c r="FX591" s="3"/>
      <c r="FY591" s="3"/>
      <c r="FZ591" s="3"/>
      <c r="GA591" s="3"/>
      <c r="GB591" s="3"/>
      <c r="GC591" s="3"/>
      <c r="GD591" s="3"/>
      <c r="GE591" s="3"/>
      <c r="GF591" s="3"/>
      <c r="GG591" s="3"/>
      <c r="GH591" s="3"/>
      <c r="GI591" s="3"/>
      <c r="GJ591" s="3"/>
      <c r="GK591" s="3"/>
      <c r="GL591" s="3"/>
    </row>
    <row r="592" spans="1:194" ht="9.6" customHeight="1" x14ac:dyDescent="0.3">
      <c r="A592" s="20" t="s">
        <v>158</v>
      </c>
      <c r="B592" s="18" t="s">
        <v>624</v>
      </c>
      <c r="C592" s="9" t="s">
        <v>29</v>
      </c>
      <c r="D592" s="18" t="s">
        <v>14</v>
      </c>
      <c r="E592" s="18" t="s">
        <v>209</v>
      </c>
      <c r="F592" s="18" t="s">
        <v>12</v>
      </c>
      <c r="G592" s="18"/>
      <c r="H592" s="3" t="s">
        <v>625</v>
      </c>
      <c r="I592" s="3" t="s">
        <v>633</v>
      </c>
      <c r="J592" s="15"/>
      <c r="K592" s="16"/>
      <c r="L592" s="16"/>
      <c r="M592" s="15"/>
      <c r="N592" s="16"/>
      <c r="O592" s="16"/>
      <c r="P592" s="15"/>
      <c r="Q592" s="16"/>
      <c r="R592" s="16"/>
      <c r="S592" s="15"/>
      <c r="T592" s="16"/>
      <c r="U592" s="16"/>
      <c r="V592" s="32" t="s">
        <v>627</v>
      </c>
      <c r="W592" s="32" t="s">
        <v>628</v>
      </c>
      <c r="X592" s="20"/>
      <c r="Y592" s="3" t="s">
        <v>634</v>
      </c>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c r="BA592" s="3"/>
      <c r="BB592" s="3"/>
      <c r="BC592" s="3"/>
      <c r="BD592" s="3"/>
      <c r="BE592" s="3"/>
      <c r="BF592" s="3"/>
      <c r="BG592" s="3"/>
      <c r="BH592" s="3"/>
      <c r="BI592" s="3"/>
      <c r="BJ592" s="3"/>
      <c r="BK592" s="3"/>
      <c r="BL592" s="3"/>
      <c r="BM592" s="3"/>
      <c r="BN592" s="3"/>
      <c r="BO592" s="3"/>
      <c r="BP592" s="3"/>
      <c r="BQ592" s="3"/>
      <c r="BR592" s="3"/>
      <c r="BS592" s="3"/>
      <c r="BT592" s="3"/>
      <c r="BU592" s="3"/>
      <c r="BV592" s="3"/>
      <c r="BW592" s="3"/>
      <c r="BX592" s="3"/>
      <c r="BY592" s="3"/>
      <c r="BZ592" s="3"/>
      <c r="CA592" s="3"/>
      <c r="CB592" s="3"/>
      <c r="CC592" s="3"/>
      <c r="CD592" s="3"/>
      <c r="CE592" s="3"/>
      <c r="CF592" s="3"/>
      <c r="CG592" s="3"/>
      <c r="CH592" s="3"/>
      <c r="CI592" s="3"/>
      <c r="CJ592" s="3"/>
      <c r="CK592" s="3"/>
      <c r="CL592" s="3"/>
      <c r="CM592" s="3"/>
      <c r="CN592" s="3"/>
      <c r="CO592" s="3"/>
      <c r="CP592" s="3"/>
      <c r="CQ592" s="3"/>
      <c r="CR592" s="3"/>
      <c r="CS592" s="3"/>
      <c r="CT592" s="3"/>
      <c r="CU592" s="3"/>
      <c r="CV592" s="3"/>
      <c r="CW592" s="3"/>
      <c r="CX592" s="3"/>
      <c r="CY592" s="3"/>
      <c r="CZ592" s="3"/>
      <c r="DA592" s="3"/>
      <c r="DB592" s="3"/>
      <c r="DC592" s="3"/>
      <c r="DD592" s="3"/>
      <c r="DE592" s="3"/>
      <c r="DF592" s="3"/>
      <c r="DG592" s="3"/>
      <c r="DH592" s="3"/>
      <c r="DI592" s="3"/>
      <c r="DJ592" s="3"/>
      <c r="DK592" s="3"/>
      <c r="DL592" s="3"/>
      <c r="DM592" s="3"/>
      <c r="DN592" s="3"/>
      <c r="DO592" s="3"/>
      <c r="DP592" s="3"/>
      <c r="DQ592" s="3"/>
      <c r="DR592" s="3"/>
      <c r="DS592" s="3"/>
      <c r="DT592" s="3"/>
      <c r="DU592" s="3"/>
      <c r="DV592" s="3"/>
      <c r="DW592" s="3"/>
      <c r="DX592" s="3"/>
      <c r="DY592" s="3"/>
      <c r="DZ592" s="3"/>
      <c r="EA592" s="3"/>
      <c r="EB592" s="3"/>
      <c r="EC592" s="3"/>
      <c r="ED592" s="3"/>
      <c r="EE592" s="3"/>
      <c r="EF592" s="3"/>
      <c r="EG592" s="3"/>
      <c r="EH592" s="3"/>
      <c r="EI592" s="3"/>
      <c r="EJ592" s="3"/>
      <c r="EK592" s="3"/>
      <c r="EL592" s="3"/>
      <c r="EM592" s="3"/>
      <c r="EN592" s="3"/>
      <c r="EO592" s="3"/>
      <c r="EP592" s="3"/>
      <c r="EQ592" s="3"/>
      <c r="ER592" s="3"/>
      <c r="ES592" s="3"/>
      <c r="ET592" s="3"/>
      <c r="EU592" s="3"/>
      <c r="EV592" s="3"/>
      <c r="EW592" s="3"/>
      <c r="EX592" s="3"/>
      <c r="EY592" s="3"/>
      <c r="EZ592" s="3"/>
      <c r="FA592" s="3"/>
      <c r="FB592" s="3"/>
      <c r="FC592" s="3"/>
      <c r="FD592" s="3"/>
      <c r="FE592" s="3"/>
      <c r="FF592" s="3"/>
      <c r="FG592" s="3"/>
      <c r="FH592" s="3"/>
      <c r="FI592" s="3"/>
      <c r="FJ592" s="3"/>
      <c r="FK592" s="3"/>
      <c r="FL592" s="3"/>
      <c r="FM592" s="3"/>
      <c r="FN592" s="3"/>
      <c r="FO592" s="3"/>
      <c r="FP592" s="3"/>
      <c r="FQ592" s="3"/>
      <c r="FR592" s="3"/>
      <c r="FS592" s="3"/>
      <c r="FT592" s="3"/>
      <c r="FU592" s="3"/>
      <c r="FV592" s="3"/>
      <c r="FW592" s="3"/>
      <c r="FX592" s="3"/>
      <c r="FY592" s="3"/>
      <c r="FZ592" s="3"/>
      <c r="GA592" s="3"/>
      <c r="GB592" s="3"/>
      <c r="GC592" s="3"/>
      <c r="GD592" s="3"/>
      <c r="GE592" s="3"/>
      <c r="GF592" s="3"/>
      <c r="GG592" s="3"/>
      <c r="GH592" s="3"/>
      <c r="GI592" s="3"/>
      <c r="GJ592" s="3"/>
      <c r="GK592" s="3"/>
      <c r="GL592" s="3"/>
    </row>
    <row r="593" spans="1:194" x14ac:dyDescent="0.3">
      <c r="A593" s="10" t="s">
        <v>145</v>
      </c>
      <c r="B593" s="9" t="s">
        <v>30</v>
      </c>
      <c r="C593" s="9" t="s">
        <v>29</v>
      </c>
      <c r="D593" s="14" t="s">
        <v>11</v>
      </c>
      <c r="E593" s="9" t="s">
        <v>26</v>
      </c>
      <c r="F593" s="9" t="s">
        <v>26</v>
      </c>
      <c r="G593" s="10"/>
      <c r="H593" s="10" t="s">
        <v>180</v>
      </c>
      <c r="I593" s="10" t="s">
        <v>577</v>
      </c>
      <c r="J593" s="24">
        <v>217.59899999999999</v>
      </c>
      <c r="K593" s="28"/>
      <c r="L593" s="28"/>
      <c r="M593" s="24"/>
      <c r="N593" s="28"/>
      <c r="O593" s="28"/>
      <c r="P593" s="24">
        <v>217.59899999999999</v>
      </c>
      <c r="Q593" s="28"/>
      <c r="R593" s="28"/>
      <c r="S593" s="24"/>
      <c r="T593" s="28"/>
      <c r="U593" s="28"/>
      <c r="V593" s="9" t="s">
        <v>207</v>
      </c>
      <c r="W593" s="9" t="s">
        <v>213</v>
      </c>
      <c r="X593" s="10"/>
      <c r="Y593" s="10" t="s">
        <v>578</v>
      </c>
      <c r="Z593" s="7"/>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c r="BA593" s="3"/>
      <c r="BB593" s="3"/>
      <c r="BC593" s="3"/>
      <c r="BD593" s="3"/>
      <c r="BE593" s="3"/>
      <c r="BF593" s="3"/>
      <c r="BG593" s="3"/>
      <c r="BH593" s="3"/>
      <c r="BI593" s="3"/>
      <c r="BJ593" s="3"/>
      <c r="BK593" s="3"/>
      <c r="BL593" s="3"/>
      <c r="BM593" s="3"/>
      <c r="BN593" s="3"/>
      <c r="BO593" s="3"/>
      <c r="BP593" s="3"/>
      <c r="BQ593" s="3"/>
      <c r="BR593" s="3"/>
      <c r="BS593" s="3"/>
      <c r="BT593" s="3"/>
      <c r="BU593" s="3"/>
      <c r="BV593" s="3"/>
      <c r="BW593" s="3"/>
      <c r="BX593" s="3"/>
      <c r="BY593" s="3"/>
      <c r="BZ593" s="3"/>
      <c r="CA593" s="3"/>
      <c r="CB593" s="3"/>
      <c r="CC593" s="3"/>
      <c r="CD593" s="3"/>
      <c r="CE593" s="3"/>
      <c r="CF593" s="3"/>
      <c r="CG593" s="3"/>
      <c r="CH593" s="3"/>
      <c r="CI593" s="3"/>
      <c r="CJ593" s="3"/>
      <c r="CK593" s="3"/>
      <c r="CL593" s="3"/>
      <c r="CM593" s="3"/>
      <c r="CN593" s="3"/>
      <c r="CO593" s="3"/>
      <c r="CP593" s="3"/>
      <c r="CQ593" s="3"/>
      <c r="CR593" s="3"/>
      <c r="CS593" s="3"/>
      <c r="CT593" s="3"/>
      <c r="CU593" s="3"/>
      <c r="CV593" s="3"/>
      <c r="CW593" s="3"/>
      <c r="CX593" s="3"/>
      <c r="CY593" s="3"/>
      <c r="CZ593" s="3"/>
      <c r="DA593" s="3"/>
      <c r="DB593" s="3"/>
      <c r="DC593" s="3"/>
      <c r="DD593" s="3"/>
      <c r="DE593" s="3"/>
      <c r="DF593" s="3"/>
      <c r="DG593" s="3"/>
      <c r="DH593" s="3"/>
      <c r="DI593" s="3"/>
      <c r="DJ593" s="3"/>
      <c r="DK593" s="3"/>
      <c r="DL593" s="3"/>
      <c r="DM593" s="3"/>
      <c r="DN593" s="3"/>
      <c r="DO593" s="3"/>
      <c r="DP593" s="3"/>
      <c r="DQ593" s="3"/>
      <c r="DR593" s="3"/>
      <c r="DS593" s="3"/>
      <c r="DT593" s="3"/>
      <c r="DU593" s="3"/>
      <c r="DV593" s="3"/>
      <c r="DW593" s="3"/>
      <c r="DX593" s="3"/>
      <c r="DY593" s="3"/>
      <c r="DZ593" s="3"/>
      <c r="EA593" s="3"/>
      <c r="EB593" s="3"/>
      <c r="EC593" s="3"/>
      <c r="ED593" s="3"/>
      <c r="EE593" s="3"/>
      <c r="EF593" s="3"/>
      <c r="EG593" s="3"/>
      <c r="EH593" s="3"/>
      <c r="EI593" s="3"/>
      <c r="EJ593" s="3"/>
      <c r="EK593" s="3"/>
      <c r="EL593" s="3"/>
      <c r="EM593" s="3"/>
      <c r="EN593" s="3"/>
      <c r="EO593" s="3"/>
      <c r="EP593" s="3"/>
      <c r="EQ593" s="3"/>
      <c r="ER593" s="3"/>
      <c r="ES593" s="3"/>
      <c r="ET593" s="3"/>
      <c r="EU593" s="3"/>
      <c r="EV593" s="3"/>
      <c r="EW593" s="3"/>
      <c r="EX593" s="3"/>
      <c r="EY593" s="3"/>
      <c r="EZ593" s="3"/>
      <c r="FA593" s="3"/>
      <c r="FB593" s="3"/>
      <c r="FC593" s="3"/>
      <c r="FD593" s="3"/>
      <c r="FE593" s="3"/>
      <c r="FF593" s="3"/>
      <c r="FG593" s="3"/>
      <c r="FH593" s="3"/>
      <c r="FI593" s="3"/>
      <c r="FJ593" s="3"/>
      <c r="FK593" s="3"/>
      <c r="FL593" s="3"/>
      <c r="FM593" s="3"/>
      <c r="FN593" s="3"/>
      <c r="FO593" s="3"/>
      <c r="FP593" s="3"/>
      <c r="FQ593" s="3"/>
      <c r="FR593" s="3"/>
      <c r="FS593" s="3"/>
      <c r="FT593" s="3"/>
      <c r="FU593" s="3"/>
      <c r="FV593" s="3"/>
      <c r="FW593" s="3"/>
      <c r="FX593" s="3"/>
      <c r="FY593" s="3"/>
      <c r="FZ593" s="3"/>
      <c r="GA593" s="3"/>
      <c r="GB593" s="3"/>
      <c r="GC593" s="3"/>
      <c r="GD593" s="3"/>
      <c r="GE593" s="3"/>
      <c r="GF593" s="3"/>
      <c r="GG593" s="3"/>
      <c r="GH593" s="3"/>
      <c r="GI593" s="3"/>
      <c r="GJ593" s="3"/>
      <c r="GK593" s="3"/>
      <c r="GL593" s="3"/>
    </row>
    <row r="594" spans="1:194" s="1" customFormat="1" ht="9.6" customHeight="1" x14ac:dyDescent="0.3">
      <c r="A594" s="10" t="s">
        <v>146</v>
      </c>
      <c r="B594" s="9" t="s">
        <v>30</v>
      </c>
      <c r="C594" s="9" t="s">
        <v>2</v>
      </c>
      <c r="D594" s="18" t="s">
        <v>14</v>
      </c>
      <c r="E594" s="9" t="s">
        <v>209</v>
      </c>
      <c r="F594" s="9" t="s">
        <v>12</v>
      </c>
      <c r="G594" s="10"/>
      <c r="H594" s="10" t="s">
        <v>253</v>
      </c>
      <c r="I594" s="10" t="s">
        <v>579</v>
      </c>
      <c r="J594" s="24"/>
      <c r="K594" s="28"/>
      <c r="L594" s="28"/>
      <c r="M594" s="24"/>
      <c r="N594" s="28"/>
      <c r="O594" s="28"/>
      <c r="P594" s="24">
        <v>135.6</v>
      </c>
      <c r="Q594" s="28">
        <v>0.66666666666666663</v>
      </c>
      <c r="R594" s="28"/>
      <c r="S594" s="24">
        <v>198.88</v>
      </c>
      <c r="T594" s="28">
        <v>0.97777777777777763</v>
      </c>
      <c r="U594" s="28"/>
      <c r="V594" s="9" t="s">
        <v>211</v>
      </c>
      <c r="W594" s="9" t="s">
        <v>208</v>
      </c>
      <c r="X594" s="10"/>
      <c r="Y594" s="10" t="s">
        <v>555</v>
      </c>
      <c r="Z594" s="7"/>
    </row>
    <row r="595" spans="1:194" s="1" customFormat="1" x14ac:dyDescent="0.3">
      <c r="A595" s="10" t="s">
        <v>146</v>
      </c>
      <c r="B595" s="9" t="s">
        <v>30</v>
      </c>
      <c r="C595" s="9" t="s">
        <v>2</v>
      </c>
      <c r="D595" s="14" t="s">
        <v>11</v>
      </c>
      <c r="E595" s="9" t="s">
        <v>26</v>
      </c>
      <c r="F595" s="9" t="s">
        <v>26</v>
      </c>
      <c r="G595" s="10"/>
      <c r="H595" s="10" t="s">
        <v>180</v>
      </c>
      <c r="I595" s="10" t="s">
        <v>580</v>
      </c>
      <c r="J595" s="24"/>
      <c r="K595" s="28"/>
      <c r="L595" s="28"/>
      <c r="M595" s="24">
        <v>85</v>
      </c>
      <c r="N595" s="28"/>
      <c r="O595" s="28"/>
      <c r="P595" s="24"/>
      <c r="Q595" s="28"/>
      <c r="R595" s="28"/>
      <c r="S595" s="24"/>
      <c r="T595" s="28"/>
      <c r="U595" s="28"/>
      <c r="V595" s="9" t="s">
        <v>207</v>
      </c>
      <c r="W595" s="9" t="s">
        <v>213</v>
      </c>
      <c r="X595" s="10"/>
      <c r="Y595" s="10" t="s">
        <v>245</v>
      </c>
      <c r="Z595" s="7"/>
    </row>
    <row r="596" spans="1:194" s="1" customFormat="1" x14ac:dyDescent="0.3">
      <c r="A596" s="10" t="s">
        <v>146</v>
      </c>
      <c r="B596" s="9" t="s">
        <v>31</v>
      </c>
      <c r="C596" s="9" t="s">
        <v>2</v>
      </c>
      <c r="D596" s="18" t="s">
        <v>14</v>
      </c>
      <c r="E596" s="9" t="s">
        <v>209</v>
      </c>
      <c r="F596" s="9" t="s">
        <v>12</v>
      </c>
      <c r="G596" s="10"/>
      <c r="H596" s="10" t="s">
        <v>13</v>
      </c>
      <c r="I596" s="10" t="s">
        <v>584</v>
      </c>
      <c r="J596" s="24">
        <v>0</v>
      </c>
      <c r="K596" s="28">
        <v>0</v>
      </c>
      <c r="L596" s="28"/>
      <c r="M596" s="24">
        <v>0</v>
      </c>
      <c r="N596" s="28">
        <v>0</v>
      </c>
      <c r="O596" s="28"/>
      <c r="P596" s="24">
        <v>151.51</v>
      </c>
      <c r="Q596" s="28">
        <v>0.77222222222222214</v>
      </c>
      <c r="R596" s="28"/>
      <c r="S596" s="24">
        <v>0</v>
      </c>
      <c r="T596" s="28">
        <v>0</v>
      </c>
      <c r="U596" s="28"/>
      <c r="V596" s="9" t="s">
        <v>211</v>
      </c>
      <c r="W596" s="9" t="s">
        <v>208</v>
      </c>
      <c r="X596" s="10"/>
      <c r="Y596" s="10" t="s">
        <v>585</v>
      </c>
      <c r="Z596" s="7"/>
    </row>
    <row r="597" spans="1:194" s="1" customFormat="1" x14ac:dyDescent="0.3">
      <c r="A597" s="10" t="s">
        <v>147</v>
      </c>
      <c r="B597" s="9" t="s">
        <v>35</v>
      </c>
      <c r="C597" s="9" t="s">
        <v>2</v>
      </c>
      <c r="D597" s="9" t="s">
        <v>17</v>
      </c>
      <c r="E597" s="9" t="s">
        <v>209</v>
      </c>
      <c r="F597" s="9" t="s">
        <v>12</v>
      </c>
      <c r="G597" s="10" t="s">
        <v>150</v>
      </c>
      <c r="H597" s="10" t="s">
        <v>225</v>
      </c>
      <c r="I597" s="10"/>
      <c r="J597" s="24">
        <v>0</v>
      </c>
      <c r="K597" s="28">
        <v>0</v>
      </c>
      <c r="L597" s="28"/>
      <c r="M597" s="24">
        <v>160.5</v>
      </c>
      <c r="N597" s="28">
        <v>1.66875</v>
      </c>
      <c r="O597" s="28"/>
      <c r="P597" s="24">
        <v>0</v>
      </c>
      <c r="Q597" s="28">
        <v>0</v>
      </c>
      <c r="R597" s="28"/>
      <c r="S597" s="24">
        <v>160.5</v>
      </c>
      <c r="T597" s="28">
        <v>1.66875</v>
      </c>
      <c r="U597" s="28"/>
      <c r="V597" s="9" t="s">
        <v>211</v>
      </c>
      <c r="W597" s="9" t="s">
        <v>208</v>
      </c>
      <c r="X597" s="10" t="s">
        <v>150</v>
      </c>
      <c r="Y597" s="10"/>
      <c r="Z597" s="7"/>
    </row>
    <row r="598" spans="1:194" s="1" customFormat="1" x14ac:dyDescent="0.3">
      <c r="A598" s="10" t="s">
        <v>147</v>
      </c>
      <c r="B598" s="9" t="s">
        <v>30</v>
      </c>
      <c r="C598" s="9" t="s">
        <v>2</v>
      </c>
      <c r="D598" s="14" t="s">
        <v>20</v>
      </c>
      <c r="E598" s="9" t="s">
        <v>205</v>
      </c>
      <c r="F598" s="9" t="s">
        <v>205</v>
      </c>
      <c r="G598" s="10"/>
      <c r="H598" s="10" t="s">
        <v>241</v>
      </c>
      <c r="I598" s="10" t="s">
        <v>583</v>
      </c>
      <c r="J598" s="24">
        <v>134.47</v>
      </c>
      <c r="K598" s="28"/>
      <c r="L598" s="28"/>
      <c r="M598" s="24"/>
      <c r="N598" s="28"/>
      <c r="O598" s="28"/>
      <c r="P598" s="24"/>
      <c r="Q598" s="28"/>
      <c r="R598" s="28"/>
      <c r="S598" s="24"/>
      <c r="T598" s="28"/>
      <c r="U598" s="28"/>
      <c r="V598" s="9" t="s">
        <v>207</v>
      </c>
      <c r="W598" s="9" t="s">
        <v>213</v>
      </c>
      <c r="X598" s="10"/>
      <c r="Y598" s="10" t="s">
        <v>676</v>
      </c>
      <c r="Z598" s="7"/>
    </row>
    <row r="599" spans="1:194" s="1" customFormat="1" x14ac:dyDescent="0.3">
      <c r="A599" s="10" t="s">
        <v>147</v>
      </c>
      <c r="B599" s="9" t="s">
        <v>30</v>
      </c>
      <c r="C599" s="9" t="s">
        <v>2</v>
      </c>
      <c r="D599" s="18" t="s">
        <v>14</v>
      </c>
      <c r="E599" s="9" t="s">
        <v>209</v>
      </c>
      <c r="F599" s="9" t="s">
        <v>12</v>
      </c>
      <c r="G599" s="10"/>
      <c r="H599" s="10" t="s">
        <v>253</v>
      </c>
      <c r="I599" s="10" t="s">
        <v>581</v>
      </c>
      <c r="J599" s="24"/>
      <c r="K599" s="28"/>
      <c r="L599" s="28"/>
      <c r="M599" s="24">
        <v>216.68299999999999</v>
      </c>
      <c r="N599" s="28">
        <v>2.1415625</v>
      </c>
      <c r="O599" s="28"/>
      <c r="P599" s="24"/>
      <c r="Q599" s="28"/>
      <c r="R599" s="28"/>
      <c r="S599" s="24">
        <v>334.87299999999999</v>
      </c>
      <c r="T599" s="28">
        <v>3.3096874999999999</v>
      </c>
      <c r="U599" s="28"/>
      <c r="V599" s="9" t="s">
        <v>211</v>
      </c>
      <c r="W599" s="9" t="s">
        <v>208</v>
      </c>
      <c r="X599" s="10"/>
      <c r="Y599" s="10" t="s">
        <v>555</v>
      </c>
      <c r="Z599" s="7"/>
    </row>
    <row r="600" spans="1:194" s="1" customFormat="1" x14ac:dyDescent="0.3">
      <c r="A600" s="10" t="s">
        <v>147</v>
      </c>
      <c r="B600" s="9" t="s">
        <v>30</v>
      </c>
      <c r="C600" s="9" t="s">
        <v>2</v>
      </c>
      <c r="D600" s="14" t="s">
        <v>11</v>
      </c>
      <c r="E600" s="9" t="s">
        <v>26</v>
      </c>
      <c r="F600" s="9" t="s">
        <v>26</v>
      </c>
      <c r="G600" s="10"/>
      <c r="H600" s="10" t="s">
        <v>180</v>
      </c>
      <c r="I600" s="10" t="s">
        <v>582</v>
      </c>
      <c r="J600" s="24"/>
      <c r="K600" s="28"/>
      <c r="L600" s="28"/>
      <c r="M600" s="24">
        <v>189.75</v>
      </c>
      <c r="N600" s="28"/>
      <c r="O600" s="28"/>
      <c r="P600" s="24"/>
      <c r="Q600" s="28"/>
      <c r="R600" s="28"/>
      <c r="S600" s="24"/>
      <c r="T600" s="28"/>
      <c r="U600" s="28"/>
      <c r="V600" s="9" t="s">
        <v>207</v>
      </c>
      <c r="W600" s="9" t="s">
        <v>213</v>
      </c>
      <c r="X600" s="10"/>
      <c r="Y600" s="10" t="s">
        <v>245</v>
      </c>
      <c r="Z600" s="7"/>
    </row>
  </sheetData>
  <pageMargins left="0.7" right="0.7" top="0.75" bottom="0.75" header="0.3" footer="0.3"/>
  <pageSetup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F56DB39A5B9F46AA87ED0A960035E8" ma:contentTypeVersion="2" ma:contentTypeDescription="Create a new document." ma:contentTypeScope="" ma:versionID="9a9384c066cc674c8397f85f8985ec5f">
  <xsd:schema xmlns:xsd="http://www.w3.org/2001/XMLSchema" xmlns:p="http://schemas.microsoft.com/office/2006/metadata/properties" xmlns:ns2="8662b4aa-cf42-4f00-a3f0-9d3b4acad230" xmlns:ns3="310e179b-1379-4e79-9b74-d5a32b1812d3" targetNamespace="http://schemas.microsoft.com/office/2006/metadata/properties" ma:root="true" ma:fieldsID="e0755585b90475625861c97e4ef1469a" ns2:_="" ns3:_="">
    <xsd:import namespace="8662b4aa-cf42-4f00-a3f0-9d3b4acad230"/>
    <xsd:import namespace="310e179b-1379-4e79-9b74-d5a32b1812d3"/>
    <xsd:element name="properties">
      <xsd:complexType>
        <xsd:sequence>
          <xsd:element name="documentManagement">
            <xsd:complexType>
              <xsd:all>
                <xsd:element ref="ns2:Document_x0020_Number" minOccurs="0"/>
                <xsd:element ref="ns3:DocumentType" minOccurs="0"/>
              </xsd:all>
            </xsd:complexType>
          </xsd:element>
        </xsd:sequence>
      </xsd:complexType>
    </xsd:element>
  </xsd:schema>
  <xsd:schema xmlns:xsd="http://www.w3.org/2001/XMLSchema" xmlns:dms="http://schemas.microsoft.com/office/2006/documentManagement/types" targetNamespace="8662b4aa-cf42-4f00-a3f0-9d3b4acad230" elementFormDefault="qualified">
    <xsd:import namespace="http://schemas.microsoft.com/office/2006/documentManagement/types"/>
    <xsd:element name="Document_x0020_Number" ma:index="8" nillable="true" ma:displayName="Document Number" ma:default="UNEP/OzL.Pro/ExCom/88/" ma:internalName="Document_x0020_Number">
      <xsd:simpleType>
        <xsd:restriction base="dms:Text">
          <xsd:maxLength value="255"/>
        </xsd:restriction>
      </xsd:simpleType>
    </xsd:element>
  </xsd:schema>
  <xsd:schema xmlns:xsd="http://www.w3.org/2001/XMLSchema" xmlns:dms="http://schemas.microsoft.com/office/2006/documentManagement/types" targetNamespace="310e179b-1379-4e79-9b74-d5a32b1812d3" elementFormDefault="qualified">
    <xsd:import namespace="http://schemas.microsoft.com/office/2006/documentManagement/types"/>
    <xsd:element name="DocumentType" ma:index="9" nillable="true" ma:displayName="DocumentType" ma:default="Pre-session" ma:format="Dropdown" ma:internalName="DocumentType">
      <xsd:simpleType>
        <xsd:restriction base="dms:Choice">
          <xsd:enumeration value="Pre-session"/>
          <xsd:enumeration value="In-session"/>
          <xsd:enumeration value="Final report"/>
          <xsd:enumeration value="Information Note"/>
          <xsd:enumeration value="Information Docu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DocumentType xmlns="310e179b-1379-4e79-9b74-d5a32b1812d3">Pre-session</DocumentType>
    <Document_x0020_Number xmlns="8662b4aa-cf42-4f00-a3f0-9d3b4acad230">UNEP/OzL.Pro/ExCom/88/22</Document_x0020_Number>
  </documentManagement>
</p:properties>
</file>

<file path=customXml/itemProps1.xml><?xml version="1.0" encoding="utf-8"?>
<ds:datastoreItem xmlns:ds="http://schemas.openxmlformats.org/officeDocument/2006/customXml" ds:itemID="{96CAA2EF-D51D-4A7D-99F6-7845FD1FF1E9}"/>
</file>

<file path=customXml/itemProps2.xml><?xml version="1.0" encoding="utf-8"?>
<ds:datastoreItem xmlns:ds="http://schemas.openxmlformats.org/officeDocument/2006/customXml" ds:itemID="{D7E83048-7878-4CED-99FD-AF6009E92AF2}"/>
</file>

<file path=customXml/itemProps3.xml><?xml version="1.0" encoding="utf-8"?>
<ds:datastoreItem xmlns:ds="http://schemas.openxmlformats.org/officeDocument/2006/customXml" ds:itemID="{91AF831B-28FC-49DE-9B29-ECF20BC443B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2022-2024BP(AsSubmitted)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d'activités général du Fonds Multilatéral pour 2022-2024 (part 2)</dc:title>
  <dc:creator>Anthony Phung</dc:creator>
  <cp:lastModifiedBy>Kata Koppel</cp:lastModifiedBy>
  <cp:lastPrinted>2021-10-28T15:34:16Z</cp:lastPrinted>
  <dcterms:created xsi:type="dcterms:W3CDTF">2011-12-21T16:38:38Z</dcterms:created>
  <dcterms:modified xsi:type="dcterms:W3CDTF">2021-10-28T15:38:13Z</dcterms:modified>
  <cp:contentType>Document</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0x01010009F56DB39A5B9F46AA87ED0A960035E8</vt:lpwstr>
  </property>
</Properties>
</file>